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Appendix C" sheetId="1" r:id="rId1"/>
  </sheets>
  <definedNames>
    <definedName name="Agresso">#REF!</definedName>
    <definedName name="Cost_Centre">#REF!</definedName>
    <definedName name="Forecast">#REF!</definedName>
    <definedName name="_xlnm.Print_Area" localSheetId="0">'Appendix C'!$A$3:$M$49</definedName>
  </definedNames>
  <calcPr fullCalcOnLoad="1"/>
</workbook>
</file>

<file path=xl/sharedStrings.xml><?xml version="1.0" encoding="utf-8"?>
<sst xmlns="http://schemas.openxmlformats.org/spreadsheetml/2006/main" count="62" uniqueCount="54">
  <si>
    <t>Latest Budget</t>
  </si>
  <si>
    <t>% Budget Spent to 30th June 2012</t>
  </si>
  <si>
    <t>Income</t>
  </si>
  <si>
    <t>£'000</t>
  </si>
  <si>
    <t>%</t>
  </si>
  <si>
    <t>Dwelling Rent</t>
  </si>
  <si>
    <t>Service Charges</t>
  </si>
  <si>
    <t>Shops/Garages/Furn/Other Rent</t>
  </si>
  <si>
    <t>Interest On Balances</t>
  </si>
  <si>
    <t>Fees/Other</t>
  </si>
  <si>
    <t>Net Income</t>
  </si>
  <si>
    <t>Expenditure</t>
  </si>
  <si>
    <t>Item 8 Interest Payable</t>
  </si>
  <si>
    <t>Rent/Income Collection</t>
  </si>
  <si>
    <t>Tower Blocks and Flats</t>
  </si>
  <si>
    <t>Management/Infrastructure</t>
  </si>
  <si>
    <t>Depreciation</t>
  </si>
  <si>
    <t>ICT services</t>
  </si>
  <si>
    <t>Contact Centre</t>
  </si>
  <si>
    <t>Rent Team</t>
  </si>
  <si>
    <t>Tenant's Participation</t>
  </si>
  <si>
    <t xml:space="preserve">Furnished Tenancies </t>
  </si>
  <si>
    <t>Local Housing Management</t>
  </si>
  <si>
    <t>Major Projects/Policy/Technical</t>
  </si>
  <si>
    <t>Bad Debt Provision</t>
  </si>
  <si>
    <t>Decant Costs</t>
  </si>
  <si>
    <t>Sub Total Tenancy Management</t>
  </si>
  <si>
    <t>Caretaking Service</t>
  </si>
  <si>
    <t>Garden Scheme</t>
  </si>
  <si>
    <t>Void Property officers/Garage team</t>
  </si>
  <si>
    <t>Day to Day Responsive</t>
  </si>
  <si>
    <t>Planned Maintenance</t>
  </si>
  <si>
    <t>Capital</t>
  </si>
  <si>
    <t>Sub Total Direct Services</t>
  </si>
  <si>
    <t>Total Expenditure</t>
  </si>
  <si>
    <t>Appropriations</t>
  </si>
  <si>
    <t>AMRA</t>
  </si>
  <si>
    <t>National Subsidy Payment</t>
  </si>
  <si>
    <t>Depreciation and Impairment</t>
  </si>
  <si>
    <t>Net Transfer To/From Reserves</t>
  </si>
  <si>
    <t>CDC, Pensions &amp; Retirement Costs</t>
  </si>
  <si>
    <t>Employers Pension FRS17 Adj</t>
  </si>
  <si>
    <t>Revenue Contribution to Capital</t>
  </si>
  <si>
    <t>Total HRA Surplus - Deficit</t>
  </si>
  <si>
    <t>Approved Budget (per Budget book)</t>
  </si>
  <si>
    <t>YTD             Net Spend</t>
  </si>
  <si>
    <t>YTD       Budget</t>
  </si>
  <si>
    <t>YTD      Variance</t>
  </si>
  <si>
    <t>Projected Outturn</t>
  </si>
  <si>
    <t>Outturn Variance to Latest Budget</t>
  </si>
  <si>
    <t>Adjusted Budget post Senior Management Re-structure &amp; Previous Month Virements</t>
  </si>
  <si>
    <t xml:space="preserve">June Virements </t>
  </si>
  <si>
    <t>HRA Outturn Report  @ Q1             30th June, 2012</t>
  </si>
  <si>
    <t>Percentage budget spent %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</si>
</sst>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#,###,##0.00;[Red]\-###,###,###,##0.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;[Red]\(#,##0.00\)"/>
    <numFmt numFmtId="174" formatCode="_(* #,##0.0_);_(* \(#,##0.0\);_(* &quot;-&quot;??_);_(@_)"/>
    <numFmt numFmtId="175" formatCode="_(* #,##0_);_(* \(#,##0\);_(* &quot;-&quot;??_);_(@_)"/>
    <numFmt numFmtId="176" formatCode="_-* #,##0.0_-;\-* #,##0.0_-;_-* &quot;-&quot;?_-;_-@_-"/>
    <numFmt numFmtId="177" formatCode="0.000000000000"/>
    <numFmt numFmtId="178" formatCode="0.0000000000000"/>
    <numFmt numFmtId="179" formatCode="#,##0_);[Red]\(#,##0\)"/>
    <numFmt numFmtId="180" formatCode="#,###,;\(#,###,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%"/>
    <numFmt numFmtId="187" formatCode="0.000000000"/>
    <numFmt numFmtId="188" formatCode="[$-809]dd\ mmmm\ yyyy"/>
    <numFmt numFmtId="189" formatCode="[$-809]d\ mmmm\ yyyy;@"/>
    <numFmt numFmtId="190" formatCode="_-* #,##0.0_-;\-* #,##0.0_-;_-* &quot;-&quot;??_-;_-@_-"/>
    <numFmt numFmtId="191" formatCode="0.0"/>
    <numFmt numFmtId="192" formatCode="0.00000000000"/>
    <numFmt numFmtId="193" formatCode="&quot;£&quot;#,##0.0;[Red]\-&quot;£&quot;#,##0.0"/>
    <numFmt numFmtId="194" formatCode="#,##0.000"/>
    <numFmt numFmtId="195" formatCode="mmm\-yyyy"/>
    <numFmt numFmtId="196" formatCode="#,##0;[Red]\ \(#,##0\)"/>
    <numFmt numFmtId="197" formatCode="00"/>
    <numFmt numFmtId="198" formatCode="0000"/>
    <numFmt numFmtId="199" formatCode="#,##0.00_ ;[Red]\-#,##0.00\ "/>
    <numFmt numFmtId="200" formatCode="#,##0_ ;[Red]\-#,##0\ "/>
    <numFmt numFmtId="201" formatCode="&quot;&quot;#,##0.00_);[Red]\(&quot;&quot;#,##0.00\)"/>
    <numFmt numFmtId="202" formatCode="#,##0.0_ ;[Red]\-#,##0.0\ "/>
    <numFmt numFmtId="203" formatCode="#,##0.00_);[Red]\(#,##0.00\)"/>
    <numFmt numFmtId="204" formatCode="#,##0;[Red]\(#,##0\)"/>
    <numFmt numFmtId="205" formatCode="#,##0.000000000_ ;[Red]\-#,##0.000000000\ "/>
    <numFmt numFmtId="206" formatCode="&quot;&quot;#,##0_);[Red]\(&quot;&quot;#,##0\)"/>
    <numFmt numFmtId="207" formatCode="##############0;[Red]\-##############0"/>
    <numFmt numFmtId="208" formatCode="0.0000000000"/>
  </numFmts>
  <fonts count="14">
    <font>
      <sz val="10"/>
      <name val="Arial"/>
      <family val="0"/>
    </font>
    <font>
      <sz val="9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9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7" fontId="8" fillId="3" borderId="0" xfId="0" applyNumberFormat="1" applyFont="1" applyFill="1" applyAlignment="1" quotePrefix="1">
      <alignment/>
    </xf>
    <xf numFmtId="0" fontId="9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180" fontId="10" fillId="3" borderId="0" xfId="18" applyNumberFormat="1" applyFont="1" applyFill="1" applyBorder="1" applyAlignment="1">
      <alignment/>
    </xf>
    <xf numFmtId="9" fontId="7" fillId="3" borderId="0" xfId="23" applyFont="1" applyFill="1" applyBorder="1" applyAlignment="1">
      <alignment/>
    </xf>
    <xf numFmtId="180" fontId="7" fillId="3" borderId="3" xfId="18" applyNumberFormat="1" applyFont="1" applyFill="1" applyBorder="1" applyAlignment="1">
      <alignment horizontal="right"/>
    </xf>
    <xf numFmtId="180" fontId="7" fillId="3" borderId="4" xfId="18" applyNumberFormat="1" applyFont="1" applyFill="1" applyBorder="1" applyAlignment="1">
      <alignment horizontal="right"/>
    </xf>
    <xf numFmtId="180" fontId="10" fillId="3" borderId="4" xfId="18" applyNumberFormat="1" applyFont="1" applyFill="1" applyBorder="1" applyAlignment="1">
      <alignment horizontal="right"/>
    </xf>
    <xf numFmtId="180" fontId="7" fillId="3" borderId="5" xfId="18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180" fontId="11" fillId="3" borderId="7" xfId="18" applyNumberFormat="1" applyFont="1" applyFill="1" applyBorder="1" applyAlignment="1">
      <alignment/>
    </xf>
    <xf numFmtId="9" fontId="7" fillId="3" borderId="7" xfId="23" applyFont="1" applyFill="1" applyBorder="1" applyAlignment="1">
      <alignment/>
    </xf>
    <xf numFmtId="180" fontId="9" fillId="3" borderId="8" xfId="18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180" fontId="7" fillId="3" borderId="0" xfId="18" applyNumberFormat="1" applyFont="1" applyFill="1" applyBorder="1" applyAlignment="1">
      <alignment/>
    </xf>
    <xf numFmtId="180" fontId="10" fillId="3" borderId="4" xfId="18" applyNumberFormat="1" applyFont="1" applyFill="1" applyBorder="1" applyAlignment="1">
      <alignment/>
    </xf>
    <xf numFmtId="180" fontId="7" fillId="3" borderId="4" xfId="18" applyNumberFormat="1" applyFont="1" applyFill="1" applyBorder="1" applyAlignment="1">
      <alignment/>
    </xf>
    <xf numFmtId="0" fontId="12" fillId="3" borderId="2" xfId="0" applyFont="1" applyFill="1" applyBorder="1" applyAlignment="1">
      <alignment/>
    </xf>
    <xf numFmtId="180" fontId="7" fillId="3" borderId="10" xfId="18" applyNumberFormat="1" applyFont="1" applyFill="1" applyBorder="1" applyAlignment="1">
      <alignment/>
    </xf>
    <xf numFmtId="180" fontId="7" fillId="3" borderId="7" xfId="18" applyNumberFormat="1" applyFont="1" applyFill="1" applyBorder="1" applyAlignment="1">
      <alignment/>
    </xf>
    <xf numFmtId="180" fontId="10" fillId="3" borderId="8" xfId="18" applyNumberFormat="1" applyFont="1" applyFill="1" applyBorder="1" applyAlignment="1">
      <alignment/>
    </xf>
    <xf numFmtId="175" fontId="7" fillId="3" borderId="6" xfId="18" applyNumberFormat="1" applyFont="1" applyFill="1" applyBorder="1" applyAlignment="1">
      <alignment/>
    </xf>
    <xf numFmtId="175" fontId="7" fillId="3" borderId="0" xfId="18" applyNumberFormat="1" applyFont="1" applyFill="1" applyBorder="1" applyAlignment="1">
      <alignment/>
    </xf>
    <xf numFmtId="175" fontId="7" fillId="3" borderId="4" xfId="0" applyNumberFormat="1" applyFont="1" applyFill="1" applyBorder="1" applyAlignment="1">
      <alignment horizontal="right"/>
    </xf>
    <xf numFmtId="180" fontId="7" fillId="3" borderId="8" xfId="18" applyNumberFormat="1" applyFont="1" applyFill="1" applyBorder="1" applyAlignment="1">
      <alignment/>
    </xf>
    <xf numFmtId="180" fontId="9" fillId="3" borderId="10" xfId="18" applyNumberFormat="1" applyFont="1" applyFill="1" applyBorder="1" applyAlignment="1">
      <alignment/>
    </xf>
    <xf numFmtId="180" fontId="9" fillId="3" borderId="7" xfId="18" applyNumberFormat="1" applyFont="1" applyFill="1" applyBorder="1" applyAlignment="1">
      <alignment/>
    </xf>
    <xf numFmtId="9" fontId="9" fillId="3" borderId="7" xfId="23" applyFont="1" applyFill="1" applyBorder="1" applyAlignment="1">
      <alignment/>
    </xf>
    <xf numFmtId="180" fontId="11" fillId="3" borderId="8" xfId="18" applyNumberFormat="1" applyFont="1" applyFill="1" applyBorder="1" applyAlignment="1">
      <alignment/>
    </xf>
    <xf numFmtId="0" fontId="9" fillId="3" borderId="11" xfId="0" applyFont="1" applyFill="1" applyBorder="1" applyAlignment="1">
      <alignment wrapText="1"/>
    </xf>
    <xf numFmtId="0" fontId="9" fillId="3" borderId="11" xfId="0" applyFont="1" applyFill="1" applyBorder="1" applyAlignment="1">
      <alignment/>
    </xf>
    <xf numFmtId="180" fontId="11" fillId="3" borderId="12" xfId="18" applyNumberFormat="1" applyFont="1" applyFill="1" applyBorder="1" applyAlignment="1">
      <alignment/>
    </xf>
    <xf numFmtId="180" fontId="11" fillId="3" borderId="12" xfId="18" applyNumberFormat="1" applyFont="1" applyFill="1" applyBorder="1" applyAlignment="1">
      <alignment horizontal="right"/>
    </xf>
    <xf numFmtId="180" fontId="11" fillId="3" borderId="5" xfId="18" applyNumberFormat="1" applyFont="1" applyFill="1" applyBorder="1" applyAlignment="1">
      <alignment/>
    </xf>
    <xf numFmtId="43" fontId="7" fillId="3" borderId="0" xfId="0" applyNumberFormat="1" applyFont="1" applyFill="1" applyAlignment="1">
      <alignment/>
    </xf>
    <xf numFmtId="172" fontId="7" fillId="3" borderId="0" xfId="18" applyFont="1" applyFill="1" applyAlignment="1">
      <alignment/>
    </xf>
    <xf numFmtId="180" fontId="10" fillId="3" borderId="0" xfId="18" applyNumberFormat="1" applyFont="1" applyFill="1" applyAlignment="1">
      <alignment/>
    </xf>
    <xf numFmtId="179" fontId="5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" fontId="9" fillId="2" borderId="11" xfId="0" applyNumberFormat="1" applyFont="1" applyFill="1" applyBorder="1" applyAlignment="1">
      <alignment horizontal="center"/>
    </xf>
    <xf numFmtId="179" fontId="9" fillId="2" borderId="13" xfId="0" applyNumberFormat="1" applyFont="1" applyFill="1" applyBorder="1" applyAlignment="1">
      <alignment horizontal="center" vertical="center" wrapText="1"/>
    </xf>
    <xf numFmtId="180" fontId="7" fillId="3" borderId="0" xfId="0" applyNumberFormat="1" applyFont="1" applyFill="1" applyAlignment="1">
      <alignment/>
    </xf>
    <xf numFmtId="180" fontId="10" fillId="3" borderId="0" xfId="0" applyNumberFormat="1" applyFont="1" applyFill="1" applyAlignment="1">
      <alignment/>
    </xf>
    <xf numFmtId="180" fontId="10" fillId="3" borderId="7" xfId="18" applyNumberFormat="1" applyFont="1" applyFill="1" applyBorder="1" applyAlignment="1">
      <alignment/>
    </xf>
    <xf numFmtId="9" fontId="7" fillId="3" borderId="12" xfId="23" applyFont="1" applyFill="1" applyBorder="1" applyAlignment="1">
      <alignment/>
    </xf>
    <xf numFmtId="179" fontId="5" fillId="2" borderId="14" xfId="0" applyNumberFormat="1" applyFont="1" applyFill="1" applyBorder="1" applyAlignment="1">
      <alignment horizontal="center" vertical="center" wrapText="1"/>
    </xf>
    <xf numFmtId="4" fontId="10" fillId="3" borderId="0" xfId="18" applyNumberFormat="1" applyFont="1" applyFill="1" applyBorder="1" applyAlignment="1">
      <alignment/>
    </xf>
    <xf numFmtId="4" fontId="7" fillId="3" borderId="0" xfId="18" applyNumberFormat="1" applyFont="1" applyFill="1" applyBorder="1" applyAlignment="1">
      <alignment/>
    </xf>
    <xf numFmtId="4" fontId="7" fillId="3" borderId="9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Alignment="1">
      <alignment/>
    </xf>
    <xf numFmtId="4" fontId="10" fillId="3" borderId="7" xfId="18" applyNumberFormat="1" applyFont="1" applyFill="1" applyBorder="1" applyAlignment="1">
      <alignment/>
    </xf>
    <xf numFmtId="4" fontId="10" fillId="3" borderId="12" xfId="18" applyNumberFormat="1" applyFont="1" applyFill="1" applyBorder="1" applyAlignment="1">
      <alignment/>
    </xf>
    <xf numFmtId="3" fontId="7" fillId="3" borderId="4" xfId="18" applyNumberFormat="1" applyFont="1" applyFill="1" applyBorder="1" applyAlignment="1">
      <alignment horizontal="right"/>
    </xf>
    <xf numFmtId="3" fontId="10" fillId="3" borderId="8" xfId="18" applyNumberFormat="1" applyFont="1" applyFill="1" applyBorder="1" applyAlignment="1">
      <alignment/>
    </xf>
    <xf numFmtId="38" fontId="13" fillId="0" borderId="15" xfId="0" applyNumberFormat="1" applyFont="1" applyBorder="1" applyAlignment="1" applyProtection="1">
      <alignment horizontal="center" vertical="center" wrapText="1"/>
      <protection/>
    </xf>
    <xf numFmtId="38" fontId="13" fillId="0" borderId="16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AC Heading" xfId="15"/>
    <cellStyle name="Comma" xfId="16"/>
    <cellStyle name="Comma [0]" xfId="17"/>
    <cellStyle name="Comma_4.1 revised summary doc hra 01061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pane xSplit="2" ySplit="3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F14" sqref="F14"/>
    </sheetView>
  </sheetViews>
  <sheetFormatPr defaultColWidth="9.140625" defaultRowHeight="12.75"/>
  <cols>
    <col min="1" max="1" width="15.7109375" style="3" customWidth="1"/>
    <col min="2" max="2" width="31.140625" style="3" customWidth="1"/>
    <col min="3" max="3" width="10.140625" style="3" customWidth="1"/>
    <col min="4" max="5" width="10.140625" style="3" hidden="1" customWidth="1"/>
    <col min="6" max="7" width="11.28125" style="3" bestFit="1" customWidth="1"/>
    <col min="8" max="8" width="11.28125" style="3" customWidth="1"/>
    <col min="9" max="9" width="10.7109375" style="3" hidden="1" customWidth="1"/>
    <col min="10" max="10" width="0" style="0" hidden="1" customWidth="1"/>
    <col min="11" max="11" width="9.28125" style="3" hidden="1" customWidth="1"/>
    <col min="12" max="12" width="9.421875" style="3" customWidth="1"/>
    <col min="13" max="13" width="10.28125" style="3" customWidth="1"/>
    <col min="14" max="16384" width="9.140625" style="3" customWidth="1"/>
  </cols>
  <sheetData>
    <row r="1" spans="1:10" ht="18.75">
      <c r="A1" s="2"/>
      <c r="J1" s="3"/>
    </row>
    <row r="2" spans="1:10" ht="16.5" thickBot="1">
      <c r="A2" s="4"/>
      <c r="J2" s="3"/>
    </row>
    <row r="3" spans="1:13" s="5" customFormat="1" ht="163.5" customHeight="1" thickBot="1">
      <c r="A3" s="65" t="s">
        <v>52</v>
      </c>
      <c r="B3" s="66"/>
      <c r="C3" s="1" t="s">
        <v>44</v>
      </c>
      <c r="D3" s="46" t="s">
        <v>50</v>
      </c>
      <c r="E3" s="46" t="s">
        <v>51</v>
      </c>
      <c r="F3" s="50" t="s">
        <v>0</v>
      </c>
      <c r="G3" s="46" t="s">
        <v>45</v>
      </c>
      <c r="H3" s="46" t="s">
        <v>53</v>
      </c>
      <c r="I3" s="46" t="s">
        <v>46</v>
      </c>
      <c r="J3" s="46" t="s">
        <v>47</v>
      </c>
      <c r="K3" s="50" t="s">
        <v>1</v>
      </c>
      <c r="L3" s="46" t="s">
        <v>48</v>
      </c>
      <c r="M3" s="55" t="s">
        <v>49</v>
      </c>
    </row>
    <row r="4" spans="1:13" s="5" customFormat="1" ht="12.75">
      <c r="A4" s="13" t="s">
        <v>2</v>
      </c>
      <c r="B4" s="13"/>
      <c r="C4" s="47" t="s">
        <v>3</v>
      </c>
      <c r="D4" s="48" t="s">
        <v>3</v>
      </c>
      <c r="E4" s="48"/>
      <c r="F4" s="49" t="s">
        <v>3</v>
      </c>
      <c r="G4" s="49" t="s">
        <v>3</v>
      </c>
      <c r="H4" s="49" t="s">
        <v>4</v>
      </c>
      <c r="I4" s="49" t="s">
        <v>3</v>
      </c>
      <c r="J4" s="49" t="s">
        <v>3</v>
      </c>
      <c r="K4" s="49" t="s">
        <v>4</v>
      </c>
      <c r="L4" s="47" t="s">
        <v>3</v>
      </c>
      <c r="M4" s="47" t="s">
        <v>3</v>
      </c>
    </row>
    <row r="5" spans="1:13" ht="12.75">
      <c r="A5" s="6"/>
      <c r="B5" s="6" t="s">
        <v>5</v>
      </c>
      <c r="C5" s="7">
        <v>-36508195</v>
      </c>
      <c r="D5" s="7">
        <f>C5</f>
        <v>-36508195</v>
      </c>
      <c r="E5" s="7">
        <v>0</v>
      </c>
      <c r="F5" s="7">
        <v>-36508195</v>
      </c>
      <c r="G5" s="7">
        <v>-9230144.95</v>
      </c>
      <c r="H5" s="56">
        <f aca="true" t="shared" si="0" ref="H5:H10">+G5/F5*100</f>
        <v>25.28239193967272</v>
      </c>
      <c r="I5" s="7">
        <v>-9152778</v>
      </c>
      <c r="J5" s="52">
        <f>G5-I5</f>
        <v>-77366.94999999925</v>
      </c>
      <c r="K5" s="8">
        <f aca="true" t="shared" si="1" ref="K5:K10">G5/F5</f>
        <v>0.2528239193967272</v>
      </c>
      <c r="L5" s="7">
        <v>-36508195</v>
      </c>
      <c r="M5" s="9">
        <f>L5-F5</f>
        <v>0</v>
      </c>
    </row>
    <row r="6" spans="1:13" ht="12.75">
      <c r="A6" s="6"/>
      <c r="B6" s="6" t="s">
        <v>6</v>
      </c>
      <c r="C6" s="7">
        <v>-956276</v>
      </c>
      <c r="D6" s="7">
        <f>C6</f>
        <v>-956276</v>
      </c>
      <c r="E6" s="7">
        <v>0</v>
      </c>
      <c r="F6" s="7">
        <v>-956276</v>
      </c>
      <c r="G6" s="7">
        <v>-241743.15</v>
      </c>
      <c r="H6" s="56">
        <f t="shared" si="0"/>
        <v>25.279642069862675</v>
      </c>
      <c r="I6" s="7">
        <v>-276521.96</v>
      </c>
      <c r="J6" s="51">
        <f>G6-I6</f>
        <v>34778.81000000003</v>
      </c>
      <c r="K6" s="8">
        <f t="shared" si="1"/>
        <v>0.25279642069862673</v>
      </c>
      <c r="L6" s="7">
        <v>-956276</v>
      </c>
      <c r="M6" s="10">
        <f>L6-F6</f>
        <v>0</v>
      </c>
    </row>
    <row r="7" spans="1:13" ht="12.75">
      <c r="A7" s="6"/>
      <c r="B7" s="6" t="s">
        <v>7</v>
      </c>
      <c r="C7" s="7">
        <v>-2207652</v>
      </c>
      <c r="D7" s="7">
        <f>C7</f>
        <v>-2207652</v>
      </c>
      <c r="E7" s="7">
        <v>0</v>
      </c>
      <c r="F7" s="7">
        <v>-2207652</v>
      </c>
      <c r="G7" s="7">
        <v>-738639.09</v>
      </c>
      <c r="H7" s="56">
        <f t="shared" si="0"/>
        <v>33.458130629283964</v>
      </c>
      <c r="I7" s="7">
        <v>-730135.4</v>
      </c>
      <c r="J7" s="52">
        <f>G7-I7</f>
        <v>-8503.689999999944</v>
      </c>
      <c r="K7" s="8">
        <f t="shared" si="1"/>
        <v>0.3345813062928396</v>
      </c>
      <c r="L7" s="7">
        <v>-2255652</v>
      </c>
      <c r="M7" s="11">
        <f>L7-F7</f>
        <v>-48000</v>
      </c>
    </row>
    <row r="8" spans="1:13" ht="12.75">
      <c r="A8" s="6"/>
      <c r="B8" s="6" t="s">
        <v>8</v>
      </c>
      <c r="C8" s="7">
        <v>-35000</v>
      </c>
      <c r="D8" s="7">
        <f>C8</f>
        <v>-35000</v>
      </c>
      <c r="E8" s="7">
        <v>0</v>
      </c>
      <c r="F8" s="7">
        <v>-35000</v>
      </c>
      <c r="G8" s="7">
        <v>-8750</v>
      </c>
      <c r="H8" s="56">
        <f t="shared" si="0"/>
        <v>25</v>
      </c>
      <c r="I8" s="7">
        <v>-8750</v>
      </c>
      <c r="J8" s="51">
        <f>G8-I8</f>
        <v>0</v>
      </c>
      <c r="K8" s="8">
        <f t="shared" si="1"/>
        <v>0.25</v>
      </c>
      <c r="L8" s="7">
        <v>-35000</v>
      </c>
      <c r="M8" s="10">
        <f>L8-F8</f>
        <v>0</v>
      </c>
    </row>
    <row r="9" spans="1:13" ht="12.75">
      <c r="A9" s="6"/>
      <c r="B9" s="6" t="s">
        <v>9</v>
      </c>
      <c r="C9" s="7">
        <v>-721000</v>
      </c>
      <c r="D9" s="7">
        <f>C9</f>
        <v>-721000</v>
      </c>
      <c r="E9" s="7">
        <v>0</v>
      </c>
      <c r="F9" s="7">
        <v>-721000</v>
      </c>
      <c r="G9" s="7">
        <v>-140259.34</v>
      </c>
      <c r="H9" s="56">
        <f t="shared" si="0"/>
        <v>19.453445214979194</v>
      </c>
      <c r="I9" s="7">
        <v>-137220</v>
      </c>
      <c r="J9" s="52">
        <f>G9-I9</f>
        <v>-3039.3399999999965</v>
      </c>
      <c r="K9" s="8">
        <f t="shared" si="1"/>
        <v>0.19453445214979195</v>
      </c>
      <c r="L9" s="7">
        <v>-621000</v>
      </c>
      <c r="M9" s="12">
        <f>L9-F9</f>
        <v>100000</v>
      </c>
    </row>
    <row r="10" spans="1:13" s="5" customFormat="1" ht="12.75">
      <c r="A10" s="13"/>
      <c r="B10" s="14" t="s">
        <v>10</v>
      </c>
      <c r="C10" s="15">
        <f aca="true" t="shared" si="2" ref="C10:J10">SUM(C5:C9)</f>
        <v>-40428123</v>
      </c>
      <c r="D10" s="15">
        <f t="shared" si="2"/>
        <v>-40428123</v>
      </c>
      <c r="E10" s="15">
        <f t="shared" si="2"/>
        <v>0</v>
      </c>
      <c r="F10" s="15">
        <f t="shared" si="2"/>
        <v>-40428123</v>
      </c>
      <c r="G10" s="15">
        <f t="shared" si="2"/>
        <v>-10359536.53</v>
      </c>
      <c r="H10" s="61">
        <f t="shared" si="0"/>
        <v>25.624579528463393</v>
      </c>
      <c r="I10" s="15">
        <f t="shared" si="2"/>
        <v>-10305405.360000001</v>
      </c>
      <c r="J10" s="15">
        <f t="shared" si="2"/>
        <v>-54131.16999999917</v>
      </c>
      <c r="K10" s="16">
        <f t="shared" si="1"/>
        <v>0.2562457952846339</v>
      </c>
      <c r="L10" s="15">
        <f>SUM(L5:L9)</f>
        <v>-40376123</v>
      </c>
      <c r="M10" s="17">
        <f>SUM(M5:M9)</f>
        <v>52000</v>
      </c>
    </row>
    <row r="11" spans="1:13" ht="12.75">
      <c r="A11" s="6"/>
      <c r="B11" s="6"/>
      <c r="C11" s="18"/>
      <c r="D11" s="7"/>
      <c r="E11" s="7"/>
      <c r="F11" s="19"/>
      <c r="G11" s="20"/>
      <c r="H11" s="58"/>
      <c r="I11" s="20"/>
      <c r="J11" s="3"/>
      <c r="K11" s="20"/>
      <c r="L11" s="20"/>
      <c r="M11" s="21"/>
    </row>
    <row r="12" spans="1:13" ht="12.75">
      <c r="A12" s="13" t="s">
        <v>11</v>
      </c>
      <c r="B12" s="6"/>
      <c r="C12" s="18"/>
      <c r="D12" s="7"/>
      <c r="E12" s="7"/>
      <c r="F12" s="19"/>
      <c r="G12" s="19"/>
      <c r="H12" s="59"/>
      <c r="I12" s="19"/>
      <c r="J12" s="3"/>
      <c r="K12" s="19"/>
      <c r="L12" s="19"/>
      <c r="M12" s="22"/>
    </row>
    <row r="13" spans="1:13" ht="12.75">
      <c r="A13" s="6"/>
      <c r="B13" s="6" t="s">
        <v>12</v>
      </c>
      <c r="C13" s="23">
        <v>8055000</v>
      </c>
      <c r="D13" s="23">
        <f aca="true" t="shared" si="3" ref="D13:D26">C13</f>
        <v>8055000</v>
      </c>
      <c r="E13" s="7">
        <v>0</v>
      </c>
      <c r="F13" s="23">
        <v>8055000</v>
      </c>
      <c r="G13" s="23">
        <v>0</v>
      </c>
      <c r="H13" s="56">
        <f aca="true" t="shared" si="4" ref="H13:H26">+G13/F13*100</f>
        <v>0</v>
      </c>
      <c r="I13" s="23">
        <v>0</v>
      </c>
      <c r="J13" s="51">
        <f aca="true" t="shared" si="5" ref="J13:J26">G13-I13</f>
        <v>0</v>
      </c>
      <c r="K13" s="8">
        <f aca="true" t="shared" si="6" ref="K13:K27">G13/F13</f>
        <v>0</v>
      </c>
      <c r="L13" s="23">
        <v>7100000</v>
      </c>
      <c r="M13" s="24">
        <f aca="true" t="shared" si="7" ref="M13:M26">L13-F13</f>
        <v>-955000</v>
      </c>
    </row>
    <row r="14" spans="1:13" ht="12.75">
      <c r="A14" s="6"/>
      <c r="B14" s="6" t="s">
        <v>13</v>
      </c>
      <c r="C14" s="23">
        <v>361448</v>
      </c>
      <c r="D14" s="23">
        <f t="shared" si="3"/>
        <v>361448</v>
      </c>
      <c r="E14" s="7">
        <v>0</v>
      </c>
      <c r="F14" s="23">
        <v>361448</v>
      </c>
      <c r="G14" s="23">
        <v>45992.21</v>
      </c>
      <c r="H14" s="56">
        <f t="shared" si="4"/>
        <v>12.724433390141874</v>
      </c>
      <c r="I14" s="23">
        <v>90362</v>
      </c>
      <c r="J14" s="52">
        <f t="shared" si="5"/>
        <v>-44369.79</v>
      </c>
      <c r="K14" s="8">
        <f t="shared" si="6"/>
        <v>0.12724433390141873</v>
      </c>
      <c r="L14" s="23">
        <v>361448</v>
      </c>
      <c r="M14" s="24">
        <f t="shared" si="7"/>
        <v>0</v>
      </c>
    </row>
    <row r="15" spans="1:13" ht="12.75">
      <c r="A15" s="6"/>
      <c r="B15" s="6" t="s">
        <v>14</v>
      </c>
      <c r="C15" s="23">
        <v>597872</v>
      </c>
      <c r="D15" s="23">
        <f t="shared" si="3"/>
        <v>597872</v>
      </c>
      <c r="E15" s="7">
        <v>0</v>
      </c>
      <c r="F15" s="23">
        <v>597872</v>
      </c>
      <c r="G15" s="23">
        <v>91815.67</v>
      </c>
      <c r="H15" s="56">
        <f t="shared" si="4"/>
        <v>15.357078103674365</v>
      </c>
      <c r="I15" s="23">
        <v>113791</v>
      </c>
      <c r="J15" s="52">
        <f t="shared" si="5"/>
        <v>-21975.33</v>
      </c>
      <c r="K15" s="8">
        <f t="shared" si="6"/>
        <v>0.15357078103674365</v>
      </c>
      <c r="L15" s="23">
        <v>599109</v>
      </c>
      <c r="M15" s="25">
        <f t="shared" si="7"/>
        <v>1237</v>
      </c>
    </row>
    <row r="16" spans="1:13" ht="12.75">
      <c r="A16" s="6"/>
      <c r="B16" s="6" t="s">
        <v>15</v>
      </c>
      <c r="C16" s="23">
        <v>1838604</v>
      </c>
      <c r="D16" s="23">
        <f t="shared" si="3"/>
        <v>1838604</v>
      </c>
      <c r="E16" s="7">
        <v>0</v>
      </c>
      <c r="F16" s="23">
        <v>1838604</v>
      </c>
      <c r="G16" s="23">
        <v>453136.71</v>
      </c>
      <c r="H16" s="56">
        <f t="shared" si="4"/>
        <v>24.64569368934257</v>
      </c>
      <c r="I16" s="23">
        <v>456240</v>
      </c>
      <c r="J16" s="52">
        <f t="shared" si="5"/>
        <v>-3103.289999999979</v>
      </c>
      <c r="K16" s="8">
        <f t="shared" si="6"/>
        <v>0.24645693689342568</v>
      </c>
      <c r="L16" s="23">
        <v>1824960</v>
      </c>
      <c r="M16" s="24">
        <f t="shared" si="7"/>
        <v>-13644</v>
      </c>
    </row>
    <row r="17" spans="1:13" ht="12.75">
      <c r="A17" s="6"/>
      <c r="B17" s="6" t="s">
        <v>16</v>
      </c>
      <c r="C17" s="23">
        <v>8147000</v>
      </c>
      <c r="D17" s="23">
        <f t="shared" si="3"/>
        <v>8147000</v>
      </c>
      <c r="E17" s="7">
        <v>0</v>
      </c>
      <c r="F17" s="23">
        <v>8147000</v>
      </c>
      <c r="G17" s="23">
        <v>2036750</v>
      </c>
      <c r="H17" s="56">
        <f t="shared" si="4"/>
        <v>25</v>
      </c>
      <c r="I17" s="23">
        <v>2036750</v>
      </c>
      <c r="J17" s="51">
        <f t="shared" si="5"/>
        <v>0</v>
      </c>
      <c r="K17" s="8">
        <f t="shared" si="6"/>
        <v>0.25</v>
      </c>
      <c r="L17" s="23">
        <v>8147000</v>
      </c>
      <c r="M17" s="24">
        <f t="shared" si="7"/>
        <v>0</v>
      </c>
    </row>
    <row r="18" spans="1:13" ht="12.75">
      <c r="A18" s="6"/>
      <c r="B18" s="6" t="s">
        <v>17</v>
      </c>
      <c r="C18" s="23">
        <v>281410</v>
      </c>
      <c r="D18" s="23">
        <f t="shared" si="3"/>
        <v>281410</v>
      </c>
      <c r="E18" s="7">
        <v>0</v>
      </c>
      <c r="F18" s="23">
        <v>281410</v>
      </c>
      <c r="G18" s="23">
        <v>70352.52</v>
      </c>
      <c r="H18" s="56">
        <f t="shared" si="4"/>
        <v>25.00000710706798</v>
      </c>
      <c r="I18" s="23">
        <v>70352.5</v>
      </c>
      <c r="J18" s="51">
        <f t="shared" si="5"/>
        <v>0.020000000004074536</v>
      </c>
      <c r="K18" s="8">
        <f t="shared" si="6"/>
        <v>0.2500000710706798</v>
      </c>
      <c r="L18" s="23">
        <v>281410</v>
      </c>
      <c r="M18" s="24">
        <f t="shared" si="7"/>
        <v>0</v>
      </c>
    </row>
    <row r="19" spans="1:13" ht="12.75">
      <c r="A19" s="6"/>
      <c r="B19" s="6" t="s">
        <v>18</v>
      </c>
      <c r="C19" s="23">
        <v>785648</v>
      </c>
      <c r="D19" s="23">
        <f t="shared" si="3"/>
        <v>785648</v>
      </c>
      <c r="E19" s="7">
        <v>0</v>
      </c>
      <c r="F19" s="23">
        <v>785648</v>
      </c>
      <c r="G19" s="23">
        <v>196412</v>
      </c>
      <c r="H19" s="56">
        <f t="shared" si="4"/>
        <v>25</v>
      </c>
      <c r="I19" s="23">
        <v>196412</v>
      </c>
      <c r="J19" s="51">
        <f t="shared" si="5"/>
        <v>0</v>
      </c>
      <c r="K19" s="8">
        <f t="shared" si="6"/>
        <v>0.25</v>
      </c>
      <c r="L19" s="23">
        <v>785648</v>
      </c>
      <c r="M19" s="24">
        <f t="shared" si="7"/>
        <v>0</v>
      </c>
    </row>
    <row r="20" spans="1:13" ht="12.75">
      <c r="A20" s="6"/>
      <c r="B20" s="6" t="s">
        <v>19</v>
      </c>
      <c r="C20" s="23">
        <v>499407</v>
      </c>
      <c r="D20" s="23">
        <f t="shared" si="3"/>
        <v>499407</v>
      </c>
      <c r="E20" s="7">
        <v>0</v>
      </c>
      <c r="F20" s="23">
        <v>499407</v>
      </c>
      <c r="G20" s="23">
        <v>117083.96</v>
      </c>
      <c r="H20" s="56">
        <f t="shared" si="4"/>
        <v>23.444597292388774</v>
      </c>
      <c r="I20" s="23">
        <v>124851.75</v>
      </c>
      <c r="J20" s="52">
        <f t="shared" si="5"/>
        <v>-7767.789999999994</v>
      </c>
      <c r="K20" s="8">
        <f t="shared" si="6"/>
        <v>0.23444597292388775</v>
      </c>
      <c r="L20" s="23">
        <v>499407</v>
      </c>
      <c r="M20" s="24">
        <f t="shared" si="7"/>
        <v>0</v>
      </c>
    </row>
    <row r="21" spans="1:13" ht="12.75">
      <c r="A21" s="6"/>
      <c r="B21" s="6" t="s">
        <v>20</v>
      </c>
      <c r="C21" s="23">
        <v>208300</v>
      </c>
      <c r="D21" s="23">
        <f t="shared" si="3"/>
        <v>208300</v>
      </c>
      <c r="E21" s="7">
        <v>0</v>
      </c>
      <c r="F21" s="23">
        <v>208300</v>
      </c>
      <c r="G21" s="23">
        <v>43677.21</v>
      </c>
      <c r="H21" s="56">
        <f t="shared" si="4"/>
        <v>20.96841574651944</v>
      </c>
      <c r="I21" s="23">
        <v>43494.4</v>
      </c>
      <c r="J21" s="51">
        <f t="shared" si="5"/>
        <v>182.80999999999767</v>
      </c>
      <c r="K21" s="8">
        <f t="shared" si="6"/>
        <v>0.20968415746519442</v>
      </c>
      <c r="L21" s="23">
        <v>208300</v>
      </c>
      <c r="M21" s="24">
        <f t="shared" si="7"/>
        <v>0</v>
      </c>
    </row>
    <row r="22" spans="1:13" ht="12.75">
      <c r="A22" s="6"/>
      <c r="B22" s="6" t="s">
        <v>21</v>
      </c>
      <c r="C22" s="23">
        <v>472672</v>
      </c>
      <c r="D22" s="23">
        <f t="shared" si="3"/>
        <v>472672</v>
      </c>
      <c r="E22" s="7">
        <v>0</v>
      </c>
      <c r="F22" s="23">
        <v>472672</v>
      </c>
      <c r="G22" s="23">
        <v>111745.92</v>
      </c>
      <c r="H22" s="56">
        <f t="shared" si="4"/>
        <v>23.641324216369913</v>
      </c>
      <c r="I22" s="23">
        <v>122752.01</v>
      </c>
      <c r="J22" s="52">
        <f t="shared" si="5"/>
        <v>-11006.089999999997</v>
      </c>
      <c r="K22" s="8">
        <f t="shared" si="6"/>
        <v>0.23641324216369913</v>
      </c>
      <c r="L22" s="23">
        <v>542808</v>
      </c>
      <c r="M22" s="25">
        <f t="shared" si="7"/>
        <v>70136</v>
      </c>
    </row>
    <row r="23" spans="1:13" ht="12.75">
      <c r="A23" s="6"/>
      <c r="B23" s="6" t="s">
        <v>22</v>
      </c>
      <c r="C23" s="23">
        <v>835059</v>
      </c>
      <c r="D23" s="23">
        <f t="shared" si="3"/>
        <v>835059</v>
      </c>
      <c r="E23" s="7">
        <v>0</v>
      </c>
      <c r="F23" s="23">
        <v>835059</v>
      </c>
      <c r="G23" s="23">
        <v>187412.76</v>
      </c>
      <c r="H23" s="56">
        <f t="shared" si="4"/>
        <v>22.443056119387972</v>
      </c>
      <c r="I23" s="23">
        <v>204289.75</v>
      </c>
      <c r="J23" s="52">
        <f t="shared" si="5"/>
        <v>-16876.98999999999</v>
      </c>
      <c r="K23" s="8">
        <f t="shared" si="6"/>
        <v>0.22443056119387972</v>
      </c>
      <c r="L23" s="23">
        <f>F23</f>
        <v>835059</v>
      </c>
      <c r="M23" s="25">
        <f t="shared" si="7"/>
        <v>0</v>
      </c>
    </row>
    <row r="24" spans="1:13" ht="12.75">
      <c r="A24" s="6"/>
      <c r="B24" s="6" t="s">
        <v>23</v>
      </c>
      <c r="C24" s="23">
        <v>625711</v>
      </c>
      <c r="D24" s="23">
        <f t="shared" si="3"/>
        <v>625711</v>
      </c>
      <c r="E24" s="7">
        <v>0</v>
      </c>
      <c r="F24" s="23">
        <v>625711</v>
      </c>
      <c r="G24" s="23">
        <v>133018.74</v>
      </c>
      <c r="H24" s="56">
        <f t="shared" si="4"/>
        <v>21.258814372769535</v>
      </c>
      <c r="I24" s="23">
        <v>150288.75</v>
      </c>
      <c r="J24" s="52">
        <f t="shared" si="5"/>
        <v>-17270.01000000001</v>
      </c>
      <c r="K24" s="8">
        <f t="shared" si="6"/>
        <v>0.21258814372769536</v>
      </c>
      <c r="L24" s="23">
        <v>625711</v>
      </c>
      <c r="M24" s="24">
        <f t="shared" si="7"/>
        <v>0</v>
      </c>
    </row>
    <row r="25" spans="1:13" ht="12.75">
      <c r="A25" s="6"/>
      <c r="B25" s="6" t="s">
        <v>24</v>
      </c>
      <c r="C25" s="23">
        <v>410000</v>
      </c>
      <c r="D25" s="23">
        <f t="shared" si="3"/>
        <v>410000</v>
      </c>
      <c r="E25" s="7">
        <v>0</v>
      </c>
      <c r="F25" s="23">
        <v>410000</v>
      </c>
      <c r="G25" s="23">
        <v>60440.73</v>
      </c>
      <c r="H25" s="56">
        <f t="shared" si="4"/>
        <v>14.741641463414634</v>
      </c>
      <c r="I25" s="23">
        <v>61500</v>
      </c>
      <c r="J25" s="52">
        <f t="shared" si="5"/>
        <v>-1059.2699999999968</v>
      </c>
      <c r="K25" s="8">
        <f t="shared" si="6"/>
        <v>0.14741641463414634</v>
      </c>
      <c r="L25" s="23">
        <v>410000</v>
      </c>
      <c r="M25" s="24">
        <f t="shared" si="7"/>
        <v>0</v>
      </c>
    </row>
    <row r="26" spans="1:13" ht="12.75">
      <c r="A26" s="6"/>
      <c r="B26" s="6" t="s">
        <v>25</v>
      </c>
      <c r="C26" s="23">
        <v>201237</v>
      </c>
      <c r="D26" s="23">
        <f t="shared" si="3"/>
        <v>201237</v>
      </c>
      <c r="E26" s="7">
        <v>0</v>
      </c>
      <c r="F26" s="23">
        <v>201237</v>
      </c>
      <c r="G26" s="23">
        <v>11424.93</v>
      </c>
      <c r="H26" s="56">
        <f t="shared" si="4"/>
        <v>5.677350586621745</v>
      </c>
      <c r="I26" s="23">
        <v>7880</v>
      </c>
      <c r="J26" s="51">
        <f t="shared" si="5"/>
        <v>3544.9300000000003</v>
      </c>
      <c r="K26" s="8">
        <f t="shared" si="6"/>
        <v>0.05677350586621745</v>
      </c>
      <c r="L26" s="23">
        <v>200000</v>
      </c>
      <c r="M26" s="24">
        <f t="shared" si="7"/>
        <v>-1237</v>
      </c>
    </row>
    <row r="27" spans="1:13" ht="12.75">
      <c r="A27" s="6"/>
      <c r="B27" s="26" t="s">
        <v>26</v>
      </c>
      <c r="C27" s="27">
        <f aca="true" t="shared" si="8" ref="C27:J27">SUM(C13:C26)</f>
        <v>23319368</v>
      </c>
      <c r="D27" s="28">
        <f t="shared" si="8"/>
        <v>23319368</v>
      </c>
      <c r="E27" s="28">
        <f t="shared" si="8"/>
        <v>0</v>
      </c>
      <c r="F27" s="28">
        <f t="shared" si="8"/>
        <v>23319368</v>
      </c>
      <c r="G27" s="28">
        <f t="shared" si="8"/>
        <v>3559263.3600000003</v>
      </c>
      <c r="H27" s="61">
        <f>+G27/F27*100</f>
        <v>15.263121024549209</v>
      </c>
      <c r="I27" s="28">
        <f t="shared" si="8"/>
        <v>3678964.1599999997</v>
      </c>
      <c r="J27" s="53">
        <f t="shared" si="8"/>
        <v>-119700.79999999996</v>
      </c>
      <c r="K27" s="16">
        <f t="shared" si="6"/>
        <v>0.1526312102454921</v>
      </c>
      <c r="L27" s="28">
        <f>SUM(L13:L26)</f>
        <v>22420860</v>
      </c>
      <c r="M27" s="29">
        <f>SUM(M13:M26)</f>
        <v>-898508</v>
      </c>
    </row>
    <row r="28" spans="1:13" ht="12.75">
      <c r="A28" s="13"/>
      <c r="B28" s="6"/>
      <c r="C28" s="30"/>
      <c r="D28" s="7"/>
      <c r="E28" s="7"/>
      <c r="F28" s="31"/>
      <c r="G28" s="31"/>
      <c r="H28" s="57"/>
      <c r="I28" s="31"/>
      <c r="J28" s="3"/>
      <c r="K28" s="31"/>
      <c r="L28" s="31"/>
      <c r="M28" s="32"/>
    </row>
    <row r="29" spans="1:13" ht="12.75">
      <c r="A29" s="6"/>
      <c r="B29" s="6" t="s">
        <v>27</v>
      </c>
      <c r="C29" s="23">
        <v>941029</v>
      </c>
      <c r="D29" s="23">
        <f aca="true" t="shared" si="9" ref="D29:D34">C29</f>
        <v>941029</v>
      </c>
      <c r="E29" s="7">
        <v>0</v>
      </c>
      <c r="F29" s="23">
        <v>941029</v>
      </c>
      <c r="G29" s="23">
        <v>235257.26</v>
      </c>
      <c r="H29" s="56">
        <f aca="true" t="shared" si="10" ref="H29:H37">+G29/F29*100</f>
        <v>25.000001062666506</v>
      </c>
      <c r="I29" s="23">
        <v>235257.25</v>
      </c>
      <c r="J29" s="52">
        <f aca="true" t="shared" si="11" ref="J29:J34">G29-I29</f>
        <v>0.010000000009313226</v>
      </c>
      <c r="K29" s="8">
        <f aca="true" t="shared" si="12" ref="K29:K35">G29/F29</f>
        <v>0.25000001062666505</v>
      </c>
      <c r="L29" s="23">
        <v>941029</v>
      </c>
      <c r="M29" s="25">
        <f aca="true" t="shared" si="13" ref="M29:M34">L29-F29</f>
        <v>0</v>
      </c>
    </row>
    <row r="30" spans="1:13" ht="12.75">
      <c r="A30" s="6"/>
      <c r="B30" s="6" t="s">
        <v>28</v>
      </c>
      <c r="C30" s="23">
        <v>268237</v>
      </c>
      <c r="D30" s="23">
        <f t="shared" si="9"/>
        <v>268237</v>
      </c>
      <c r="E30" s="7">
        <v>0</v>
      </c>
      <c r="F30" s="23">
        <v>268237</v>
      </c>
      <c r="G30" s="23">
        <v>67059.27</v>
      </c>
      <c r="H30" s="56">
        <f t="shared" si="10"/>
        <v>25.00000745609293</v>
      </c>
      <c r="I30" s="23">
        <v>67059.25</v>
      </c>
      <c r="J30" s="52">
        <f t="shared" si="11"/>
        <v>0.020000000004074536</v>
      </c>
      <c r="K30" s="8">
        <f t="shared" si="12"/>
        <v>0.2500000745609293</v>
      </c>
      <c r="L30" s="23">
        <v>268237</v>
      </c>
      <c r="M30" s="25">
        <f t="shared" si="13"/>
        <v>0</v>
      </c>
    </row>
    <row r="31" spans="1:13" ht="12.75">
      <c r="A31" s="6"/>
      <c r="B31" s="6" t="s">
        <v>29</v>
      </c>
      <c r="C31" s="23">
        <v>248028</v>
      </c>
      <c r="D31" s="23">
        <f t="shared" si="9"/>
        <v>248028</v>
      </c>
      <c r="E31" s="7">
        <v>0</v>
      </c>
      <c r="F31" s="23">
        <v>248028</v>
      </c>
      <c r="G31" s="23">
        <v>62007.02</v>
      </c>
      <c r="H31" s="56">
        <f t="shared" si="10"/>
        <v>25.000008063605723</v>
      </c>
      <c r="I31" s="23">
        <v>62007</v>
      </c>
      <c r="J31" s="52">
        <f t="shared" si="11"/>
        <v>0.01999999999679858</v>
      </c>
      <c r="K31" s="8">
        <f t="shared" si="12"/>
        <v>0.2500000806360572</v>
      </c>
      <c r="L31" s="23">
        <v>248028</v>
      </c>
      <c r="M31" s="25">
        <f t="shared" si="13"/>
        <v>0</v>
      </c>
    </row>
    <row r="32" spans="1:13" ht="12.75">
      <c r="A32" s="6"/>
      <c r="B32" s="6" t="s">
        <v>30</v>
      </c>
      <c r="C32" s="23">
        <v>4450058</v>
      </c>
      <c r="D32" s="23">
        <f t="shared" si="9"/>
        <v>4450058</v>
      </c>
      <c r="E32" s="7">
        <v>0</v>
      </c>
      <c r="F32" s="23">
        <v>4450058</v>
      </c>
      <c r="G32" s="23">
        <v>1134768.26</v>
      </c>
      <c r="H32" s="56">
        <f t="shared" si="10"/>
        <v>25.500077976511765</v>
      </c>
      <c r="I32" s="23">
        <v>1101238.9</v>
      </c>
      <c r="J32" s="51">
        <f t="shared" si="11"/>
        <v>33529.3600000001</v>
      </c>
      <c r="K32" s="8">
        <f t="shared" si="12"/>
        <v>0.25500077976511765</v>
      </c>
      <c r="L32" s="23">
        <v>4462900</v>
      </c>
      <c r="M32" s="25">
        <f t="shared" si="13"/>
        <v>12842</v>
      </c>
    </row>
    <row r="33" spans="1:13" ht="12.75">
      <c r="A33" s="6"/>
      <c r="B33" s="6" t="s">
        <v>31</v>
      </c>
      <c r="C33" s="23">
        <v>4938309</v>
      </c>
      <c r="D33" s="23">
        <f t="shared" si="9"/>
        <v>4938309</v>
      </c>
      <c r="E33" s="7">
        <v>0</v>
      </c>
      <c r="F33" s="23">
        <v>4938309</v>
      </c>
      <c r="G33" s="23">
        <v>1025374.56</v>
      </c>
      <c r="H33" s="56">
        <f t="shared" si="10"/>
        <v>20.763677607051324</v>
      </c>
      <c r="I33" s="23">
        <v>1045075.77</v>
      </c>
      <c r="J33" s="52">
        <f t="shared" si="11"/>
        <v>-19701.209999999963</v>
      </c>
      <c r="K33" s="8">
        <f t="shared" si="12"/>
        <v>0.20763677607051323</v>
      </c>
      <c r="L33" s="23">
        <f>F33</f>
        <v>4938309</v>
      </c>
      <c r="M33" s="25">
        <f t="shared" si="13"/>
        <v>0</v>
      </c>
    </row>
    <row r="34" spans="1:13" ht="12.75">
      <c r="A34" s="6"/>
      <c r="B34" s="6" t="s">
        <v>32</v>
      </c>
      <c r="C34" s="23">
        <v>635607</v>
      </c>
      <c r="D34" s="23">
        <f t="shared" si="9"/>
        <v>635607</v>
      </c>
      <c r="E34" s="7">
        <v>0</v>
      </c>
      <c r="F34" s="23">
        <v>635607</v>
      </c>
      <c r="G34" s="23">
        <v>217409.74</v>
      </c>
      <c r="H34" s="56">
        <f t="shared" si="10"/>
        <v>34.20505752768614</v>
      </c>
      <c r="I34" s="23">
        <v>222000</v>
      </c>
      <c r="J34" s="52">
        <f t="shared" si="11"/>
        <v>-4590.260000000009</v>
      </c>
      <c r="K34" s="8">
        <f t="shared" si="12"/>
        <v>0.34205057527686134</v>
      </c>
      <c r="L34" s="23">
        <v>740000</v>
      </c>
      <c r="M34" s="25">
        <f t="shared" si="13"/>
        <v>104393</v>
      </c>
    </row>
    <row r="35" spans="1:13" ht="12.75">
      <c r="A35" s="6"/>
      <c r="B35" s="26" t="s">
        <v>33</v>
      </c>
      <c r="C35" s="27">
        <f aca="true" t="shared" si="14" ref="C35:J35">SUM(C29:C34)</f>
        <v>11481268</v>
      </c>
      <c r="D35" s="28">
        <f t="shared" si="14"/>
        <v>11481268</v>
      </c>
      <c r="E35" s="28">
        <f t="shared" si="14"/>
        <v>0</v>
      </c>
      <c r="F35" s="28">
        <f t="shared" si="14"/>
        <v>11481268</v>
      </c>
      <c r="G35" s="28">
        <f t="shared" si="14"/>
        <v>2741876.1100000003</v>
      </c>
      <c r="H35" s="61">
        <f t="shared" si="10"/>
        <v>23.88130048005151</v>
      </c>
      <c r="I35" s="28">
        <f t="shared" si="14"/>
        <v>2732638.17</v>
      </c>
      <c r="J35" s="28">
        <f t="shared" si="14"/>
        <v>9237.94000000014</v>
      </c>
      <c r="K35" s="16">
        <f t="shared" si="12"/>
        <v>0.2388130048005151</v>
      </c>
      <c r="L35" s="28">
        <f>SUM(L29:L34)</f>
        <v>11598503</v>
      </c>
      <c r="M35" s="33">
        <f>SUM(M29:M34)</f>
        <v>117235</v>
      </c>
    </row>
    <row r="36" spans="1:13" ht="12.75">
      <c r="A36" s="6"/>
      <c r="B36" s="6"/>
      <c r="C36" s="30"/>
      <c r="D36" s="23"/>
      <c r="E36" s="23"/>
      <c r="F36" s="31"/>
      <c r="G36" s="31"/>
      <c r="H36" s="57"/>
      <c r="I36" s="31"/>
      <c r="J36" s="31"/>
      <c r="K36" s="8"/>
      <c r="L36" s="31"/>
      <c r="M36" s="22"/>
    </row>
    <row r="37" spans="1:13" s="5" customFormat="1" ht="12.75">
      <c r="A37" s="13"/>
      <c r="B37" s="13" t="s">
        <v>34</v>
      </c>
      <c r="C37" s="34">
        <f aca="true" t="shared" si="15" ref="C37:J37">C27+C35</f>
        <v>34800636</v>
      </c>
      <c r="D37" s="35">
        <f t="shared" si="15"/>
        <v>34800636</v>
      </c>
      <c r="E37" s="35">
        <f t="shared" si="15"/>
        <v>0</v>
      </c>
      <c r="F37" s="35">
        <f t="shared" si="15"/>
        <v>34800636</v>
      </c>
      <c r="G37" s="35">
        <f t="shared" si="15"/>
        <v>6301139.470000001</v>
      </c>
      <c r="H37" s="61">
        <f t="shared" si="10"/>
        <v>18.106391705025164</v>
      </c>
      <c r="I37" s="35">
        <f t="shared" si="15"/>
        <v>6411602.33</v>
      </c>
      <c r="J37" s="15">
        <f t="shared" si="15"/>
        <v>-110462.85999999981</v>
      </c>
      <c r="K37" s="36">
        <f>G37/F37</f>
        <v>0.18106391705025163</v>
      </c>
      <c r="L37" s="35">
        <f>L27+L35</f>
        <v>34019363</v>
      </c>
      <c r="M37" s="37">
        <f>M27+M35</f>
        <v>-781273</v>
      </c>
    </row>
    <row r="38" spans="1:13" ht="12.75">
      <c r="A38" s="6"/>
      <c r="B38" s="6"/>
      <c r="C38" s="18"/>
      <c r="D38" s="7"/>
      <c r="E38" s="7"/>
      <c r="F38" s="19"/>
      <c r="G38" s="19"/>
      <c r="H38" s="59"/>
      <c r="I38" s="19"/>
      <c r="J38" s="3"/>
      <c r="K38" s="19"/>
      <c r="L38" s="19"/>
      <c r="M38" s="22"/>
    </row>
    <row r="39" spans="1:13" ht="12.75">
      <c r="A39" s="13" t="s">
        <v>35</v>
      </c>
      <c r="B39" s="6"/>
      <c r="C39" s="18"/>
      <c r="D39" s="7"/>
      <c r="E39" s="7"/>
      <c r="F39" s="19"/>
      <c r="G39" s="19"/>
      <c r="H39" s="59"/>
      <c r="I39" s="19"/>
      <c r="J39" s="3"/>
      <c r="K39" s="19"/>
      <c r="L39" s="19"/>
      <c r="M39" s="10">
        <v>0</v>
      </c>
    </row>
    <row r="40" spans="1:13" ht="12.75" customHeight="1" hidden="1">
      <c r="A40" s="6"/>
      <c r="B40" s="6" t="s">
        <v>36</v>
      </c>
      <c r="C40" s="7">
        <v>0</v>
      </c>
      <c r="D40" s="7">
        <v>-10017225</v>
      </c>
      <c r="E40" s="7"/>
      <c r="F40" s="23">
        <v>0</v>
      </c>
      <c r="G40" s="23">
        <v>0</v>
      </c>
      <c r="H40" s="57"/>
      <c r="I40" s="7">
        <v>0</v>
      </c>
      <c r="J40" s="3"/>
      <c r="K40" s="8"/>
      <c r="L40" s="23">
        <v>0</v>
      </c>
      <c r="M40" s="10">
        <v>0</v>
      </c>
    </row>
    <row r="41" spans="1:13" ht="12.75" customHeight="1" hidden="1">
      <c r="A41" s="6"/>
      <c r="B41" s="6" t="s">
        <v>37</v>
      </c>
      <c r="C41" s="23">
        <v>0</v>
      </c>
      <c r="D41" s="23">
        <v>18598871</v>
      </c>
      <c r="E41" s="23"/>
      <c r="F41" s="23">
        <v>0</v>
      </c>
      <c r="G41" s="23">
        <v>0</v>
      </c>
      <c r="H41" s="57"/>
      <c r="I41" s="23">
        <v>0</v>
      </c>
      <c r="J41" s="3"/>
      <c r="K41" s="8"/>
      <c r="L41" s="23">
        <v>0</v>
      </c>
      <c r="M41" s="10">
        <v>0</v>
      </c>
    </row>
    <row r="42" spans="1:13" ht="12.75" customHeight="1" hidden="1">
      <c r="A42" s="6"/>
      <c r="B42" s="6" t="s">
        <v>38</v>
      </c>
      <c r="C42" s="23">
        <v>0</v>
      </c>
      <c r="D42" s="7">
        <v>0</v>
      </c>
      <c r="E42" s="7"/>
      <c r="F42" s="23">
        <v>0</v>
      </c>
      <c r="G42" s="23">
        <v>0</v>
      </c>
      <c r="H42" s="57"/>
      <c r="I42" s="23">
        <v>0</v>
      </c>
      <c r="J42" s="3"/>
      <c r="K42" s="8"/>
      <c r="L42" s="23">
        <v>0</v>
      </c>
      <c r="M42" s="10">
        <v>0</v>
      </c>
    </row>
    <row r="43" spans="1:13" ht="12.75" customHeight="1" hidden="1">
      <c r="A43" s="6"/>
      <c r="B43" s="6" t="s">
        <v>39</v>
      </c>
      <c r="C43" s="23">
        <v>0</v>
      </c>
      <c r="D43" s="7">
        <v>-181409</v>
      </c>
      <c r="E43" s="7"/>
      <c r="F43" s="23">
        <v>0</v>
      </c>
      <c r="G43" s="23">
        <v>0</v>
      </c>
      <c r="H43" s="57"/>
      <c r="I43" s="23">
        <v>0</v>
      </c>
      <c r="J43" s="3"/>
      <c r="K43" s="8"/>
      <c r="L43" s="23">
        <v>0</v>
      </c>
      <c r="M43" s="10">
        <v>0</v>
      </c>
    </row>
    <row r="44" spans="1:13" ht="12.75">
      <c r="A44" s="6"/>
      <c r="B44" s="6" t="s">
        <v>40</v>
      </c>
      <c r="C44" s="23">
        <v>73854</v>
      </c>
      <c r="D44" s="23">
        <f>C44</f>
        <v>73854</v>
      </c>
      <c r="E44" s="7">
        <v>0</v>
      </c>
      <c r="F44" s="23">
        <v>73854</v>
      </c>
      <c r="G44" s="23">
        <v>15768.78</v>
      </c>
      <c r="H44" s="56">
        <f aca="true" t="shared" si="16" ref="H44:H49">+G44/F44*100</f>
        <v>21.35128767568446</v>
      </c>
      <c r="I44" s="23">
        <v>18463.5</v>
      </c>
      <c r="J44" s="52">
        <f>G44-I44</f>
        <v>-2694.7199999999993</v>
      </c>
      <c r="K44" s="8">
        <f>G44/F44</f>
        <v>0.2135128767568446</v>
      </c>
      <c r="L44" s="23">
        <v>73854</v>
      </c>
      <c r="M44" s="63">
        <f>L44-F44</f>
        <v>0</v>
      </c>
    </row>
    <row r="45" spans="1:13" ht="12.75">
      <c r="A45" s="6"/>
      <c r="B45" s="6" t="s">
        <v>41</v>
      </c>
      <c r="C45" s="23">
        <v>37190</v>
      </c>
      <c r="D45" s="23">
        <f>C45</f>
        <v>37190</v>
      </c>
      <c r="E45" s="7">
        <v>0</v>
      </c>
      <c r="F45" s="23">
        <v>37190</v>
      </c>
      <c r="G45" s="23">
        <v>9297.5</v>
      </c>
      <c r="H45" s="56">
        <f t="shared" si="16"/>
        <v>25</v>
      </c>
      <c r="I45" s="23">
        <v>9297.5</v>
      </c>
      <c r="J45" s="51">
        <f>G45-I45</f>
        <v>0</v>
      </c>
      <c r="K45" s="8">
        <f>G45/F45</f>
        <v>0.25</v>
      </c>
      <c r="L45" s="23">
        <v>37190</v>
      </c>
      <c r="M45" s="63">
        <f>L45-F45</f>
        <v>0</v>
      </c>
    </row>
    <row r="46" spans="1:13" ht="12.75">
      <c r="A46" s="6"/>
      <c r="B46" s="6" t="s">
        <v>42</v>
      </c>
      <c r="C46" s="23">
        <v>383000</v>
      </c>
      <c r="D46" s="23">
        <f>C46</f>
        <v>383000</v>
      </c>
      <c r="E46" s="7">
        <v>0</v>
      </c>
      <c r="F46" s="23">
        <v>383000</v>
      </c>
      <c r="G46" s="23">
        <v>95750</v>
      </c>
      <c r="H46" s="56">
        <f t="shared" si="16"/>
        <v>25</v>
      </c>
      <c r="I46" s="23">
        <v>95750</v>
      </c>
      <c r="J46" s="51">
        <f>G46-I46</f>
        <v>0</v>
      </c>
      <c r="K46" s="8">
        <f>G46/F46</f>
        <v>0.25</v>
      </c>
      <c r="L46" s="23">
        <v>383000</v>
      </c>
      <c r="M46" s="63">
        <f>L46-F46</f>
        <v>0</v>
      </c>
    </row>
    <row r="47" spans="1:13" ht="12.75">
      <c r="A47" s="6"/>
      <c r="B47" s="6"/>
      <c r="C47" s="27">
        <f>SUM(C44:C46)</f>
        <v>494044</v>
      </c>
      <c r="D47" s="28">
        <f>SUM(D44:D46)</f>
        <v>494044</v>
      </c>
      <c r="E47" s="28">
        <f>SUM(E44:E46)</f>
        <v>0</v>
      </c>
      <c r="F47" s="28">
        <f aca="true" t="shared" si="17" ref="F47:M47">SUM(F40:F46)</f>
        <v>494044</v>
      </c>
      <c r="G47" s="28">
        <f>SUM(G40:G46)</f>
        <v>120816.28</v>
      </c>
      <c r="H47" s="61">
        <f t="shared" si="16"/>
        <v>24.454558703273392</v>
      </c>
      <c r="I47" s="28">
        <f t="shared" si="17"/>
        <v>123511</v>
      </c>
      <c r="J47" s="53">
        <f t="shared" si="17"/>
        <v>-2694.7199999999993</v>
      </c>
      <c r="K47" s="16">
        <f>G47/F47</f>
        <v>0.24454558703273394</v>
      </c>
      <c r="L47" s="28">
        <f t="shared" si="17"/>
        <v>494044</v>
      </c>
      <c r="M47" s="64">
        <f t="shared" si="17"/>
        <v>0</v>
      </c>
    </row>
    <row r="48" spans="1:13" ht="12.75">
      <c r="A48" s="6"/>
      <c r="B48" s="6"/>
      <c r="C48" s="18"/>
      <c r="D48" s="19"/>
      <c r="E48" s="19"/>
      <c r="F48" s="19"/>
      <c r="G48" s="19"/>
      <c r="H48" s="59"/>
      <c r="I48" s="19"/>
      <c r="J48" s="19"/>
      <c r="K48" s="19"/>
      <c r="L48" s="19"/>
      <c r="M48" s="22"/>
    </row>
    <row r="49" spans="1:13" s="5" customFormat="1" ht="25.5">
      <c r="A49" s="38" t="s">
        <v>43</v>
      </c>
      <c r="B49" s="39"/>
      <c r="C49" s="40">
        <f aca="true" t="shared" si="18" ref="C49:J49">C37+C47+C10</f>
        <v>-5133443</v>
      </c>
      <c r="D49" s="40">
        <f t="shared" si="18"/>
        <v>-5133443</v>
      </c>
      <c r="E49" s="40">
        <f t="shared" si="18"/>
        <v>0</v>
      </c>
      <c r="F49" s="41">
        <f t="shared" si="18"/>
        <v>-5133443</v>
      </c>
      <c r="G49" s="40">
        <f t="shared" si="18"/>
        <v>-3937580.7799999984</v>
      </c>
      <c r="H49" s="62">
        <f t="shared" si="16"/>
        <v>76.70448040428224</v>
      </c>
      <c r="I49" s="40">
        <f t="shared" si="18"/>
        <v>-3770292.030000001</v>
      </c>
      <c r="J49" s="40">
        <f t="shared" si="18"/>
        <v>-167288.74999999898</v>
      </c>
      <c r="K49" s="54">
        <f>G49/F49</f>
        <v>0.7670448040428224</v>
      </c>
      <c r="L49" s="40">
        <f>L37+L47+L10</f>
        <v>-5862716</v>
      </c>
      <c r="M49" s="42">
        <f>M37+M47+M10</f>
        <v>-729273</v>
      </c>
    </row>
    <row r="50" spans="7:11" ht="12.75">
      <c r="G50" s="43"/>
      <c r="H50" s="60"/>
      <c r="J50" s="3"/>
      <c r="K50" s="43"/>
    </row>
    <row r="51" spans="3:10" ht="12.75">
      <c r="C51" s="44"/>
      <c r="D51" s="45"/>
      <c r="E51" s="45"/>
      <c r="H51" s="60"/>
      <c r="J51" s="3"/>
    </row>
    <row r="52" ht="12.75">
      <c r="H52" s="60"/>
    </row>
    <row r="53" spans="3:10" ht="12.75">
      <c r="C53" s="43"/>
      <c r="D53" s="43"/>
      <c r="E53" s="43"/>
      <c r="H53" s="60"/>
      <c r="J53" s="3"/>
    </row>
    <row r="54" ht="12.75">
      <c r="H54" s="60"/>
    </row>
    <row r="55" ht="12.75">
      <c r="H55" s="60"/>
    </row>
    <row r="56" ht="12.75">
      <c r="H56" s="60"/>
    </row>
    <row r="57" ht="12.75">
      <c r="H57" s="60"/>
    </row>
    <row r="58" ht="12.75">
      <c r="H58" s="60"/>
    </row>
    <row r="59" ht="12.75">
      <c r="H59" s="60"/>
    </row>
    <row r="60" ht="12.75">
      <c r="H60" s="60"/>
    </row>
    <row r="61" ht="12.75">
      <c r="H61" s="60"/>
    </row>
    <row r="62" ht="12.75">
      <c r="H62" s="60"/>
    </row>
    <row r="63" ht="12.75">
      <c r="H63" s="60"/>
    </row>
    <row r="64" ht="12.75">
      <c r="H64" s="60"/>
    </row>
    <row r="65" ht="12.75">
      <c r="H65" s="60"/>
    </row>
    <row r="66" ht="12.75">
      <c r="H66" s="60"/>
    </row>
    <row r="67" ht="12.75">
      <c r="H67" s="60"/>
    </row>
    <row r="68" ht="12.75">
      <c r="H68" s="60"/>
    </row>
    <row r="69" ht="12.75">
      <c r="H69" s="60"/>
    </row>
    <row r="70" ht="12.75">
      <c r="H70" s="60"/>
    </row>
    <row r="71" ht="12.75">
      <c r="H71" s="60"/>
    </row>
    <row r="72" ht="12.75">
      <c r="H72" s="60"/>
    </row>
    <row r="73" ht="12.75">
      <c r="H73" s="60"/>
    </row>
    <row r="74" ht="12.75">
      <c r="H74" s="60"/>
    </row>
    <row r="75" ht="12.75">
      <c r="H75" s="60"/>
    </row>
    <row r="76" ht="12.75">
      <c r="H76" s="60"/>
    </row>
    <row r="77" ht="12.75">
      <c r="H77" s="60"/>
    </row>
    <row r="78" ht="12.75">
      <c r="H78" s="60"/>
    </row>
    <row r="79" ht="12.75">
      <c r="H79" s="60"/>
    </row>
    <row r="80" ht="12.75">
      <c r="H80" s="60"/>
    </row>
    <row r="81" ht="12.75">
      <c r="H81" s="60"/>
    </row>
    <row r="82" ht="12.75">
      <c r="H82" s="60"/>
    </row>
    <row r="83" ht="12.75">
      <c r="H83" s="60"/>
    </row>
    <row r="84" ht="12.75">
      <c r="H84" s="60"/>
    </row>
    <row r="85" ht="12.75">
      <c r="H85" s="60"/>
    </row>
    <row r="86" ht="12.75">
      <c r="H86" s="60"/>
    </row>
    <row r="87" ht="12.75">
      <c r="H87" s="60"/>
    </row>
    <row r="88" ht="12.75">
      <c r="H88" s="60"/>
    </row>
    <row r="89" ht="12.75">
      <c r="H89" s="60"/>
    </row>
    <row r="90" ht="12.75">
      <c r="H90" s="60"/>
    </row>
    <row r="91" ht="12.75">
      <c r="H91" s="60"/>
    </row>
    <row r="92" ht="12.75">
      <c r="H92" s="60"/>
    </row>
    <row r="93" ht="12.75">
      <c r="H93" s="60"/>
    </row>
    <row r="94" ht="12.75">
      <c r="H94" s="60"/>
    </row>
    <row r="95" ht="12.75">
      <c r="H95" s="60"/>
    </row>
    <row r="96" ht="12.75">
      <c r="H96" s="60"/>
    </row>
    <row r="97" ht="12.75">
      <c r="H97" s="60"/>
    </row>
    <row r="98" ht="12.75">
      <c r="H98" s="60"/>
    </row>
    <row r="99" ht="12.75">
      <c r="H99" s="60"/>
    </row>
    <row r="100" ht="12.75">
      <c r="H100" s="60"/>
    </row>
  </sheetData>
  <mergeCells count="1">
    <mergeCell ref="A3:B3"/>
  </mergeCells>
  <printOptions/>
  <pageMargins left="0.75" right="0.75" top="0.93" bottom="0.68" header="0.5" footer="0.36"/>
  <pageSetup horizontalDpi="600" verticalDpi="600" orientation="portrait" paperSize="9" scale="75" r:id="rId1"/>
  <headerFooter alignWithMargins="0">
    <oddHeader>&amp;R&amp;"Arial,Bold"&amp;12APPENDIX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BudgetMonitoring-Appendix-C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2012-07-26T12:36:03Z</cp:lastPrinted>
  <dcterms:created xsi:type="dcterms:W3CDTF">2012-07-19T13:40:47Z</dcterms:created>
  <dcterms:modified xsi:type="dcterms:W3CDTF">2012-09-23T18:39:10Z</dcterms:modified>
  <cp:category/>
  <cp:version/>
  <cp:contentType/>
  <cp:contentStatus/>
</cp:coreProperties>
</file>