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0"/>
  </bookViews>
  <sheets>
    <sheet name="Appendix 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<sst xmlns="http://schemas.openxmlformats.org/spreadsheetml/2006/main" count="42" uniqueCount="42">
  <si>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APPENDIX 1</t>
  </si>
  <si>
    <t>SETTING OF THE COUNCIL TAX BASE FOR 2012/2013</t>
  </si>
  <si>
    <t>TOTAL FOR OXFORD CITY COUNCIL BILLING AUTHORITY</t>
  </si>
  <si>
    <t>(A- are Band A dwellings with disabled reduction)</t>
  </si>
  <si>
    <t>Band A-</t>
  </si>
  <si>
    <t>Band A</t>
  </si>
  <si>
    <t>Band B</t>
  </si>
  <si>
    <t>Band C</t>
  </si>
  <si>
    <t>Band D</t>
  </si>
  <si>
    <t>Band E</t>
  </si>
  <si>
    <t>Band F</t>
  </si>
  <si>
    <t>Band G</t>
  </si>
  <si>
    <t>Band H</t>
  </si>
  <si>
    <t>Total</t>
  </si>
  <si>
    <t>1. Total number of dwellings as at Nov 30th 2011</t>
  </si>
  <si>
    <t>2. Number of dwellings exempt 2011/12</t>
  </si>
  <si>
    <t xml:space="preserve">5. Number of chargeable dwellings (line 4) subject to disabled reduction on 30 November 2011 </t>
  </si>
  <si>
    <t>8. Number of dwellings in line 7 entitled to a 10% discount on 30 November 2011</t>
  </si>
  <si>
    <t>9. Number of dwellings in line 7 entitled to a 25% discount on 30 November 2011</t>
  </si>
  <si>
    <t>10. Number of dwellings in line 7 entitled to a 50% discount on 30 November 2011</t>
  </si>
  <si>
    <t>5\9</t>
  </si>
  <si>
    <t>6\9</t>
  </si>
  <si>
    <t>7\9</t>
  </si>
  <si>
    <t>8\9</t>
  </si>
  <si>
    <t>11\9</t>
  </si>
  <si>
    <t>13\9</t>
  </si>
  <si>
    <t>15\9</t>
  </si>
  <si>
    <t>18\9</t>
  </si>
  <si>
    <r>
      <t xml:space="preserve">1a. </t>
    </r>
    <r>
      <rPr>
        <sz val="8"/>
        <rFont val="Arial"/>
        <family val="2"/>
      </rPr>
      <t>Estimated new dwellings for Dec 1 - Mar 31</t>
    </r>
  </si>
  <si>
    <r>
      <t xml:space="preserve">1b. </t>
    </r>
    <r>
      <rPr>
        <sz val="8"/>
        <rFont val="Arial"/>
        <family val="2"/>
      </rPr>
      <t>Estimated new dwellings 2012-13</t>
    </r>
  </si>
  <si>
    <r>
      <t>3</t>
    </r>
    <r>
      <rPr>
        <sz val="8"/>
        <rFont val="Arial"/>
        <family val="2"/>
      </rPr>
      <t xml:space="preserve">  Estimated new exemptions 2012-13</t>
    </r>
  </si>
  <si>
    <r>
      <t>6</t>
    </r>
    <r>
      <rPr>
        <sz val="8"/>
        <rFont val="Arial"/>
        <family val="2"/>
      </rPr>
      <t>. Number of dwellings effectively subject to council tax for this band by virtue of disabled relief (line 5 after reduction)</t>
    </r>
  </si>
  <si>
    <r>
      <t>7</t>
    </r>
    <r>
      <rPr>
        <sz val="8"/>
        <rFont val="Arial"/>
        <family val="2"/>
      </rPr>
      <t>. Number of chargeable dwellings adjusted in accordance with lines 5 and 6 (lines 4-5+6)</t>
    </r>
  </si>
  <si>
    <r>
      <t xml:space="preserve">11 </t>
    </r>
    <r>
      <rPr>
        <sz val="8"/>
        <rFont val="Arial"/>
        <family val="2"/>
      </rPr>
      <t>Additional 50% discounts for new dwellings</t>
    </r>
  </si>
  <si>
    <r>
      <t>12</t>
    </r>
    <r>
      <rPr>
        <sz val="8"/>
        <rFont val="Arial"/>
        <family val="2"/>
      </rPr>
      <t>. Number of dwellings in line 7 assumed to be entitled to no discounts (lines 7-8-9-10-11)</t>
    </r>
  </si>
  <si>
    <r>
      <t>13</t>
    </r>
    <r>
      <rPr>
        <sz val="8"/>
        <rFont val="Arial"/>
        <family val="2"/>
      </rPr>
      <t>. Total equivalent number of dwellings after discounts, exemptions and disabled relief [(line 8 x 0.90) +(line 9 x 0.75)+ (lines 10 and 11 x 0.5) + line 12]</t>
    </r>
  </si>
  <si>
    <r>
      <t>14</t>
    </r>
    <r>
      <rPr>
        <sz val="8"/>
        <rFont val="Arial"/>
        <family val="2"/>
      </rPr>
      <t>. Ratio to band D</t>
    </r>
  </si>
  <si>
    <r>
      <t>15</t>
    </r>
    <r>
      <rPr>
        <sz val="8"/>
        <rFont val="Arial"/>
        <family val="2"/>
      </rPr>
      <t>. Number of band D equivalents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(line 13 x line 14)</t>
    </r>
  </si>
  <si>
    <r>
      <t>16.</t>
    </r>
    <r>
      <rPr>
        <sz val="8"/>
        <rFont val="Arial"/>
        <family val="2"/>
      </rPr>
      <t xml:space="preserve"> Number of band D equivalents of contributions in lieu (in respect of Class O exempt dwellings) in 2012/13</t>
    </r>
  </si>
  <si>
    <r>
      <t>17</t>
    </r>
    <r>
      <rPr>
        <sz val="8"/>
        <rFont val="Arial"/>
        <family val="2"/>
      </rPr>
      <t xml:space="preserve">. </t>
    </r>
    <r>
      <rPr>
        <b/>
        <sz val="8"/>
        <rFont val="Arial"/>
        <family val="2"/>
      </rPr>
      <t>Tax Base for Oxford City Council Billing Authority (line 15 + line 16)</t>
    </r>
  </si>
  <si>
    <r>
      <t>18</t>
    </r>
    <r>
      <rPr>
        <sz val="8"/>
        <rFont val="Arial"/>
        <family val="2"/>
      </rPr>
      <t>. At projected collection rate of 98%</t>
    </r>
  </si>
  <si>
    <r>
      <t>4</t>
    </r>
    <r>
      <rPr>
        <sz val="8"/>
        <rFont val="Arial"/>
        <family val="2"/>
      </rPr>
      <t>. No.of chargeable dwellings for 2012/13 (lines 1+1a+1b -2-3)</t>
    </r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</si>
</sst>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_(* #,##0_);_(* \(#,##0\);_(* &quot;-&quot;??_);_(@_)"/>
    <numFmt numFmtId="166" formatCode="#,##0_ ;\-#,##0\ "/>
    <numFmt numFmtId="167" formatCode="#,##0_ ;[Red]\-#,##0\ 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%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5" fillId="0" borderId="4" xfId="0" applyFont="1" applyBorder="1" applyAlignment="1">
      <alignment wrapText="1"/>
    </xf>
    <xf numFmtId="0" fontId="9" fillId="2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9" fillId="0" borderId="5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9" fillId="0" borderId="5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9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center"/>
    </xf>
    <xf numFmtId="16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5" fillId="0" borderId="6" xfId="0" applyFont="1" applyBorder="1" applyAlignment="1">
      <alignment/>
    </xf>
    <xf numFmtId="0" fontId="3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3" fontId="3" fillId="0" borderId="8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A2" sqref="A2"/>
    </sheetView>
  </sheetViews>
  <sheetFormatPr defaultColWidth="9.140625" defaultRowHeight="12.75"/>
  <cols>
    <col min="1" max="1" width="42.140625" style="0" customWidth="1"/>
    <col min="2" max="2" width="7.140625" style="0" customWidth="1"/>
    <col min="3" max="3" width="9.00390625" style="0" customWidth="1"/>
    <col min="4" max="4" width="9.421875" style="0" customWidth="1"/>
    <col min="5" max="5" width="10.7109375" style="0" customWidth="1"/>
    <col min="6" max="6" width="10.140625" style="0" customWidth="1"/>
    <col min="7" max="7" width="9.00390625" style="0" customWidth="1"/>
    <col min="8" max="9" width="8.7109375" style="0" customWidth="1"/>
    <col min="10" max="10" width="7.8515625" style="0" customWidth="1"/>
    <col min="11" max="11" width="9.8515625" style="0" customWidth="1"/>
    <col min="12" max="12" width="9.28125" style="0" bestFit="1" customWidth="1"/>
  </cols>
  <sheetData>
    <row r="1" spans="1:4" ht="14.25" customHeight="1">
      <c r="A1" s="1" t="s">
        <v>0</v>
      </c>
      <c r="D1" s="2" t="s">
        <v>1</v>
      </c>
    </row>
    <row r="2" ht="15.75" customHeight="1" thickBot="1">
      <c r="C2" s="1" t="s">
        <v>2</v>
      </c>
    </row>
    <row r="3" spans="1:11" ht="15.75" customHeight="1">
      <c r="A3" s="3" t="s">
        <v>3</v>
      </c>
      <c r="B3" s="4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6" t="s">
        <v>13</v>
      </c>
    </row>
    <row r="4" spans="1:11" ht="12.75" customHeight="1">
      <c r="A4" s="7" t="s">
        <v>14</v>
      </c>
      <c r="B4" s="8"/>
      <c r="C4" s="9">
        <v>2204</v>
      </c>
      <c r="D4" s="9">
        <v>9021</v>
      </c>
      <c r="E4" s="9">
        <v>18651</v>
      </c>
      <c r="F4" s="9">
        <v>15564</v>
      </c>
      <c r="G4" s="9">
        <v>6755</v>
      </c>
      <c r="H4" s="9">
        <v>2791</v>
      </c>
      <c r="I4" s="9">
        <v>3147</v>
      </c>
      <c r="J4" s="9">
        <v>565</v>
      </c>
      <c r="K4" s="10">
        <f>SUM(B4:J4)</f>
        <v>58698</v>
      </c>
    </row>
    <row r="5" spans="1:11" ht="11.25" customHeight="1">
      <c r="A5" s="7" t="s">
        <v>28</v>
      </c>
      <c r="B5" s="8"/>
      <c r="C5" s="11">
        <v>52</v>
      </c>
      <c r="D5" s="11">
        <v>28</v>
      </c>
      <c r="E5" s="11">
        <v>36</v>
      </c>
      <c r="F5" s="11">
        <v>0</v>
      </c>
      <c r="G5" s="11">
        <v>2</v>
      </c>
      <c r="H5" s="11">
        <v>1</v>
      </c>
      <c r="I5" s="11">
        <v>-2</v>
      </c>
      <c r="J5" s="11">
        <v>0</v>
      </c>
      <c r="K5" s="12">
        <f>SUM(B5:J5)</f>
        <v>117</v>
      </c>
    </row>
    <row r="6" spans="1:11" ht="11.25" customHeight="1">
      <c r="A6" s="7" t="s">
        <v>29</v>
      </c>
      <c r="B6" s="8"/>
      <c r="C6" s="13">
        <v>9</v>
      </c>
      <c r="D6" s="13">
        <v>38</v>
      </c>
      <c r="E6" s="13">
        <v>80</v>
      </c>
      <c r="F6" s="13">
        <v>65</v>
      </c>
      <c r="G6" s="13">
        <v>28</v>
      </c>
      <c r="H6" s="13">
        <v>12</v>
      </c>
      <c r="I6" s="13">
        <v>13</v>
      </c>
      <c r="J6" s="13">
        <v>2</v>
      </c>
      <c r="K6" s="12">
        <f>SUM(B6:J6)</f>
        <v>247</v>
      </c>
    </row>
    <row r="7" spans="1:11" ht="12" customHeight="1">
      <c r="A7" s="7" t="s">
        <v>15</v>
      </c>
      <c r="B7" s="8"/>
      <c r="C7" s="11">
        <v>382</v>
      </c>
      <c r="D7" s="11">
        <v>902</v>
      </c>
      <c r="E7" s="11">
        <v>1325</v>
      </c>
      <c r="F7" s="11">
        <v>1917</v>
      </c>
      <c r="G7" s="11">
        <v>1085</v>
      </c>
      <c r="H7" s="11">
        <v>265</v>
      </c>
      <c r="I7" s="11">
        <v>291</v>
      </c>
      <c r="J7" s="11">
        <v>216</v>
      </c>
      <c r="K7" s="10">
        <f>SUM(C7:J7)</f>
        <v>6383</v>
      </c>
    </row>
    <row r="8" spans="1:13" ht="12" customHeight="1">
      <c r="A8" s="7" t="s">
        <v>30</v>
      </c>
      <c r="B8" s="8"/>
      <c r="C8" s="13">
        <v>19</v>
      </c>
      <c r="D8" s="13">
        <v>20</v>
      </c>
      <c r="E8" s="13">
        <v>35</v>
      </c>
      <c r="F8" s="13">
        <v>20</v>
      </c>
      <c r="G8" s="13">
        <v>9</v>
      </c>
      <c r="H8" s="13">
        <v>4</v>
      </c>
      <c r="I8" s="13">
        <v>3</v>
      </c>
      <c r="J8" s="13">
        <v>1</v>
      </c>
      <c r="K8" s="10">
        <f>SUM(C8:J8)</f>
        <v>111</v>
      </c>
      <c r="M8" s="14"/>
    </row>
    <row r="9" spans="1:11" ht="24.75" customHeight="1">
      <c r="A9" s="7" t="s">
        <v>41</v>
      </c>
      <c r="B9" s="8"/>
      <c r="C9" s="9">
        <f aca="true" t="shared" si="0" ref="C9:K9">C4+C5+C6-C7-C8</f>
        <v>1864</v>
      </c>
      <c r="D9" s="9">
        <f t="shared" si="0"/>
        <v>8165</v>
      </c>
      <c r="E9" s="9">
        <f t="shared" si="0"/>
        <v>17407</v>
      </c>
      <c r="F9" s="9">
        <f t="shared" si="0"/>
        <v>13692</v>
      </c>
      <c r="G9" s="9">
        <f t="shared" si="0"/>
        <v>5691</v>
      </c>
      <c r="H9" s="9">
        <f t="shared" si="0"/>
        <v>2535</v>
      </c>
      <c r="I9" s="9">
        <f t="shared" si="0"/>
        <v>2864</v>
      </c>
      <c r="J9" s="9">
        <f t="shared" si="0"/>
        <v>350</v>
      </c>
      <c r="K9" s="10">
        <f t="shared" si="0"/>
        <v>52568</v>
      </c>
    </row>
    <row r="10" spans="1:11" ht="22.5" customHeight="1">
      <c r="A10" s="7" t="s">
        <v>16</v>
      </c>
      <c r="B10" s="8"/>
      <c r="C10" s="9">
        <v>2</v>
      </c>
      <c r="D10" s="9">
        <v>19</v>
      </c>
      <c r="E10" s="9">
        <v>85</v>
      </c>
      <c r="F10" s="9">
        <v>75</v>
      </c>
      <c r="G10" s="9">
        <v>36</v>
      </c>
      <c r="H10" s="9">
        <v>16</v>
      </c>
      <c r="I10" s="9">
        <v>21</v>
      </c>
      <c r="J10" s="9">
        <v>8</v>
      </c>
      <c r="K10" s="12">
        <f>SUM(C10:J10)</f>
        <v>262</v>
      </c>
    </row>
    <row r="11" spans="1:11" ht="23.25" customHeight="1">
      <c r="A11" s="7" t="s">
        <v>31</v>
      </c>
      <c r="B11" s="15">
        <f aca="true" t="shared" si="1" ref="B11:I11">C10</f>
        <v>2</v>
      </c>
      <c r="C11" s="15">
        <f t="shared" si="1"/>
        <v>19</v>
      </c>
      <c r="D11" s="15">
        <f t="shared" si="1"/>
        <v>85</v>
      </c>
      <c r="E11" s="15">
        <f t="shared" si="1"/>
        <v>75</v>
      </c>
      <c r="F11" s="15">
        <f t="shared" si="1"/>
        <v>36</v>
      </c>
      <c r="G11" s="15">
        <f t="shared" si="1"/>
        <v>16</v>
      </c>
      <c r="H11" s="15">
        <f t="shared" si="1"/>
        <v>21</v>
      </c>
      <c r="I11" s="15">
        <f t="shared" si="1"/>
        <v>8</v>
      </c>
      <c r="J11" s="8"/>
      <c r="K11" s="12">
        <f>SUM(B11:I11)</f>
        <v>262</v>
      </c>
    </row>
    <row r="12" spans="1:11" ht="24.75" customHeight="1">
      <c r="A12" s="7" t="s">
        <v>32</v>
      </c>
      <c r="B12" s="16">
        <f aca="true" t="shared" si="2" ref="B12:K12">SUM(B9-B10+B11)</f>
        <v>2</v>
      </c>
      <c r="C12" s="16">
        <f t="shared" si="2"/>
        <v>1881</v>
      </c>
      <c r="D12" s="16">
        <f t="shared" si="2"/>
        <v>8231</v>
      </c>
      <c r="E12" s="16">
        <f t="shared" si="2"/>
        <v>17397</v>
      </c>
      <c r="F12" s="16">
        <f t="shared" si="2"/>
        <v>13653</v>
      </c>
      <c r="G12" s="16">
        <f t="shared" si="2"/>
        <v>5671</v>
      </c>
      <c r="H12" s="16">
        <f t="shared" si="2"/>
        <v>2540</v>
      </c>
      <c r="I12" s="16">
        <f t="shared" si="2"/>
        <v>2851</v>
      </c>
      <c r="J12" s="16">
        <f t="shared" si="2"/>
        <v>342</v>
      </c>
      <c r="K12" s="17">
        <f t="shared" si="2"/>
        <v>52568</v>
      </c>
    </row>
    <row r="13" spans="1:11" s="18" customFormat="1" ht="21.75" customHeight="1">
      <c r="A13" s="7" t="s">
        <v>17</v>
      </c>
      <c r="B13" s="9">
        <v>0</v>
      </c>
      <c r="C13" s="9">
        <v>45</v>
      </c>
      <c r="D13" s="9">
        <v>132</v>
      </c>
      <c r="E13" s="9">
        <v>226</v>
      </c>
      <c r="F13" s="9">
        <v>285</v>
      </c>
      <c r="G13" s="9">
        <v>163</v>
      </c>
      <c r="H13" s="9">
        <v>53</v>
      </c>
      <c r="I13" s="9">
        <v>38</v>
      </c>
      <c r="J13" s="9">
        <v>12</v>
      </c>
      <c r="K13" s="17">
        <f>SUM(B13:J13)</f>
        <v>954</v>
      </c>
    </row>
    <row r="14" spans="1:11" ht="21.75" customHeight="1">
      <c r="A14" s="7" t="s">
        <v>18</v>
      </c>
      <c r="B14" s="9">
        <v>0</v>
      </c>
      <c r="C14" s="9">
        <v>1187</v>
      </c>
      <c r="D14" s="9">
        <v>4719</v>
      </c>
      <c r="E14" s="9">
        <v>5979</v>
      </c>
      <c r="F14" s="9">
        <v>4059</v>
      </c>
      <c r="G14" s="9">
        <v>1576</v>
      </c>
      <c r="H14" s="9">
        <v>584</v>
      </c>
      <c r="I14" s="9">
        <v>529</v>
      </c>
      <c r="J14" s="9">
        <v>25</v>
      </c>
      <c r="K14" s="17">
        <f>SUM(B14:J14)</f>
        <v>18658</v>
      </c>
    </row>
    <row r="15" spans="1:11" s="18" customFormat="1" ht="22.5" customHeight="1">
      <c r="A15" s="7" t="s">
        <v>19</v>
      </c>
      <c r="B15" s="19">
        <v>0</v>
      </c>
      <c r="C15" s="19">
        <v>4</v>
      </c>
      <c r="D15" s="19">
        <v>13</v>
      </c>
      <c r="E15" s="19">
        <v>53</v>
      </c>
      <c r="F15" s="19">
        <v>34</v>
      </c>
      <c r="G15" s="19">
        <v>16</v>
      </c>
      <c r="H15" s="19">
        <v>13</v>
      </c>
      <c r="I15" s="19">
        <v>30</v>
      </c>
      <c r="J15" s="19">
        <v>16</v>
      </c>
      <c r="K15" s="20">
        <f>SUM(B15:J15)</f>
        <v>179</v>
      </c>
    </row>
    <row r="16" spans="1:11" ht="12" customHeight="1">
      <c r="A16" s="7" t="s">
        <v>33</v>
      </c>
      <c r="B16" s="19">
        <v>0</v>
      </c>
      <c r="C16" s="19">
        <f aca="true" t="shared" si="3" ref="C16:J16">C6</f>
        <v>9</v>
      </c>
      <c r="D16" s="19">
        <f t="shared" si="3"/>
        <v>38</v>
      </c>
      <c r="E16" s="19">
        <f t="shared" si="3"/>
        <v>80</v>
      </c>
      <c r="F16" s="19">
        <f t="shared" si="3"/>
        <v>65</v>
      </c>
      <c r="G16" s="19">
        <f t="shared" si="3"/>
        <v>28</v>
      </c>
      <c r="H16" s="19">
        <f t="shared" si="3"/>
        <v>12</v>
      </c>
      <c r="I16" s="19">
        <f t="shared" si="3"/>
        <v>13</v>
      </c>
      <c r="J16" s="19">
        <f t="shared" si="3"/>
        <v>2</v>
      </c>
      <c r="K16" s="20">
        <f>SUM(B16:J16)</f>
        <v>247</v>
      </c>
    </row>
    <row r="17" spans="1:11" ht="22.5" customHeight="1">
      <c r="A17" s="7" t="s">
        <v>34</v>
      </c>
      <c r="B17" s="9">
        <f aca="true" t="shared" si="4" ref="B17:K17">SUM(B12-B13-B14-B15-B16)</f>
        <v>2</v>
      </c>
      <c r="C17" s="9">
        <f t="shared" si="4"/>
        <v>636</v>
      </c>
      <c r="D17" s="9">
        <f t="shared" si="4"/>
        <v>3329</v>
      </c>
      <c r="E17" s="9">
        <f t="shared" si="4"/>
        <v>11059</v>
      </c>
      <c r="F17" s="9">
        <f t="shared" si="4"/>
        <v>9210</v>
      </c>
      <c r="G17" s="9">
        <f t="shared" si="4"/>
        <v>3888</v>
      </c>
      <c r="H17" s="9">
        <f t="shared" si="4"/>
        <v>1878</v>
      </c>
      <c r="I17" s="9">
        <f t="shared" si="4"/>
        <v>2241</v>
      </c>
      <c r="J17" s="9">
        <f t="shared" si="4"/>
        <v>287</v>
      </c>
      <c r="K17" s="10">
        <f t="shared" si="4"/>
        <v>32530</v>
      </c>
    </row>
    <row r="18" spans="1:11" ht="34.5" customHeight="1">
      <c r="A18" s="7" t="s">
        <v>35</v>
      </c>
      <c r="B18" s="21">
        <f aca="true" t="shared" si="5" ref="B18:J18">SUM((B13*0.9)+(B14*0.75)+(B15*0.5)+(B16*0.5)+B17)</f>
        <v>2</v>
      </c>
      <c r="C18" s="21">
        <f t="shared" si="5"/>
        <v>1573.25</v>
      </c>
      <c r="D18" s="21">
        <f t="shared" si="5"/>
        <v>7012.55</v>
      </c>
      <c r="E18" s="21">
        <f t="shared" si="5"/>
        <v>15813.15</v>
      </c>
      <c r="F18" s="21">
        <f t="shared" si="5"/>
        <v>12560.25</v>
      </c>
      <c r="G18" s="21">
        <f t="shared" si="5"/>
        <v>5238.7</v>
      </c>
      <c r="H18" s="21">
        <f t="shared" si="5"/>
        <v>2376.2</v>
      </c>
      <c r="I18" s="21">
        <f t="shared" si="5"/>
        <v>2693.45</v>
      </c>
      <c r="J18" s="21">
        <f t="shared" si="5"/>
        <v>325.55</v>
      </c>
      <c r="K18" s="22">
        <f>SUM(B18:J18)</f>
        <v>47595.09999999999</v>
      </c>
    </row>
    <row r="19" spans="1:11" ht="12.75" customHeight="1">
      <c r="A19" s="7" t="s">
        <v>36</v>
      </c>
      <c r="B19" s="23" t="s">
        <v>20</v>
      </c>
      <c r="C19" s="23" t="s">
        <v>21</v>
      </c>
      <c r="D19" s="24" t="s">
        <v>22</v>
      </c>
      <c r="E19" s="24" t="s">
        <v>23</v>
      </c>
      <c r="F19" s="24">
        <v>1</v>
      </c>
      <c r="G19" s="24" t="s">
        <v>24</v>
      </c>
      <c r="H19" s="24" t="s">
        <v>25</v>
      </c>
      <c r="I19" s="24" t="s">
        <v>26</v>
      </c>
      <c r="J19" s="24" t="s">
        <v>27</v>
      </c>
      <c r="K19" s="12"/>
    </row>
    <row r="20" spans="1:11" ht="3" customHeight="1" hidden="1">
      <c r="A20" s="7"/>
      <c r="B20" s="23"/>
      <c r="C20" s="23"/>
      <c r="D20" s="24"/>
      <c r="E20" s="24"/>
      <c r="F20" s="24"/>
      <c r="G20" s="24"/>
      <c r="H20" s="24"/>
      <c r="I20" s="24"/>
      <c r="J20" s="24"/>
      <c r="K20" s="12"/>
    </row>
    <row r="21" spans="1:11" ht="17.25" customHeight="1">
      <c r="A21" s="7" t="s">
        <v>37</v>
      </c>
      <c r="B21" s="25">
        <f>ROUND(B18/9*5,2)</f>
        <v>1.11</v>
      </c>
      <c r="C21" s="25">
        <f>ROUND(C18/9*6,2)</f>
        <v>1048.83</v>
      </c>
      <c r="D21" s="25">
        <f>ROUND(D18/9*7,2)</f>
        <v>5454.21</v>
      </c>
      <c r="E21" s="25">
        <f>ROUND(E18/9*8,2)</f>
        <v>14056.13</v>
      </c>
      <c r="F21" s="25">
        <f>ROUND(F18*F19,2)</f>
        <v>12560.25</v>
      </c>
      <c r="G21" s="25">
        <f>ROUND(G18/9*11,2)</f>
        <v>6402.86</v>
      </c>
      <c r="H21" s="25">
        <f>ROUND(H18/9*13,2)</f>
        <v>3432.29</v>
      </c>
      <c r="I21" s="25">
        <f>ROUND(I18/9*15,2)</f>
        <v>4489.08</v>
      </c>
      <c r="J21" s="25">
        <f>ROUND(J18/9*18,2)</f>
        <v>651.1</v>
      </c>
      <c r="K21" s="26">
        <f>SUM(B21:J21)</f>
        <v>48095.86</v>
      </c>
    </row>
    <row r="22" spans="1:12" ht="24.75" customHeight="1">
      <c r="A22" s="7" t="s">
        <v>38</v>
      </c>
      <c r="B22" s="27"/>
      <c r="C22" s="28"/>
      <c r="D22" s="15"/>
      <c r="E22" s="15"/>
      <c r="F22" s="15"/>
      <c r="G22" s="15"/>
      <c r="H22" s="15"/>
      <c r="I22" s="15"/>
      <c r="J22" s="15"/>
      <c r="K22" s="22">
        <v>0</v>
      </c>
      <c r="L22" s="29"/>
    </row>
    <row r="23" spans="1:13" ht="24" customHeight="1">
      <c r="A23" s="7" t="s">
        <v>39</v>
      </c>
      <c r="B23" s="27"/>
      <c r="C23" s="28"/>
      <c r="D23" s="15"/>
      <c r="E23" s="15"/>
      <c r="F23" s="15"/>
      <c r="G23" s="15"/>
      <c r="H23" s="15"/>
      <c r="I23" s="15"/>
      <c r="J23" s="15"/>
      <c r="K23" s="26">
        <f>SUM(K21+K22)</f>
        <v>48095.86</v>
      </c>
      <c r="M23" s="30"/>
    </row>
    <row r="24" spans="1:13" ht="15" customHeight="1" thickBot="1">
      <c r="A24" s="31" t="s">
        <v>40</v>
      </c>
      <c r="B24" s="32"/>
      <c r="C24" s="33"/>
      <c r="D24" s="33"/>
      <c r="E24" s="33"/>
      <c r="F24" s="33"/>
      <c r="G24" s="33"/>
      <c r="H24" s="33"/>
      <c r="I24" s="33"/>
      <c r="J24" s="33"/>
      <c r="K24" s="34">
        <f>SUM(K23/100*98)</f>
        <v>47133.9428</v>
      </c>
      <c r="M24" s="30"/>
    </row>
    <row r="25" spans="6:11" ht="12.75">
      <c r="F25" s="29"/>
      <c r="G25" s="14"/>
      <c r="H25" s="30"/>
      <c r="J25" s="30"/>
      <c r="K25" s="14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CouncilTax-Appendix-1</dc:title>
  <dc:subject/>
  <dc:creator>Oxford City Council</dc:creator>
  <cp:keywords>Council meetings;Government, politics and public administration; Local government; Decision making; Council meetings;</cp:keywords>
  <dc:description/>
  <cp:lastModifiedBy>mmetcalfe</cp:lastModifiedBy>
  <cp:lastPrinted>2011-11-29T11:38:12Z</cp:lastPrinted>
  <dcterms:created xsi:type="dcterms:W3CDTF">2011-11-29T11:37:16Z</dcterms:created>
  <dcterms:modified xsi:type="dcterms:W3CDTF">2011-12-06T10:59:19Z</dcterms:modified>
  <cp:category/>
  <cp:version/>
  <cp:contentType/>
  <cp:contentStatus/>
</cp:coreProperties>
</file>